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tebook\Desktop\PRACOVNÍ\2016\MODERNIZACE ŽST. CHEB\PROJEKT STAVBY\Výkazy kubatur\"/>
    </mc:Choice>
  </mc:AlternateContent>
  <bookViews>
    <workbookView xWindow="-1650" yWindow="2640" windowWidth="14865" windowHeight="2655"/>
  </bookViews>
  <sheets>
    <sheet name="VV zem. práce" sheetId="1" r:id="rId1"/>
  </sheets>
  <definedNames>
    <definedName name="_xlnm.Print_Titles" localSheetId="0">'VV zem. práce'!$1:$1</definedName>
  </definedNames>
  <calcPr calcId="152511"/>
</workbook>
</file>

<file path=xl/calcChain.xml><?xml version="1.0" encoding="utf-8"?>
<calcChain xmlns="http://schemas.openxmlformats.org/spreadsheetml/2006/main">
  <c r="K28" i="1" l="1"/>
  <c r="C28" i="1"/>
  <c r="N40" i="1" l="1"/>
  <c r="N28" i="1"/>
  <c r="K40" i="1" l="1"/>
  <c r="K12" i="1"/>
  <c r="W12" i="1" l="1"/>
  <c r="W28" i="1"/>
  <c r="T12" i="1"/>
  <c r="Q28" i="1"/>
  <c r="E28" i="1"/>
  <c r="F28" i="1" s="1"/>
  <c r="H28" i="1"/>
  <c r="I28" i="1" s="1"/>
  <c r="C12" i="1"/>
  <c r="N12" i="1"/>
  <c r="H12" i="1"/>
  <c r="H10" i="1"/>
  <c r="C40" i="1"/>
  <c r="O40" i="1" l="1"/>
  <c r="L40" i="1"/>
  <c r="F12" i="1"/>
  <c r="O12" i="1"/>
  <c r="L12" i="1"/>
  <c r="O28" i="1"/>
  <c r="L28" i="1"/>
  <c r="R28" i="1"/>
  <c r="U12" i="1"/>
  <c r="R12" i="1"/>
  <c r="U28" i="1"/>
  <c r="X12" i="1"/>
  <c r="X28" i="1"/>
  <c r="I12" i="1"/>
  <c r="N52" i="1" l="1"/>
  <c r="K52" i="1"/>
  <c r="N48" i="1"/>
  <c r="K48" i="1"/>
  <c r="N46" i="1"/>
  <c r="K46" i="1"/>
  <c r="N44" i="1"/>
  <c r="K44" i="1"/>
  <c r="N42" i="1"/>
  <c r="K42" i="1"/>
  <c r="N36" i="1"/>
  <c r="K36" i="1"/>
  <c r="N32" i="1"/>
  <c r="K32" i="1"/>
  <c r="N24" i="1"/>
  <c r="K24" i="1"/>
  <c r="N20" i="1"/>
  <c r="K20" i="1"/>
  <c r="N16" i="1"/>
  <c r="K16" i="1"/>
  <c r="N10" i="1"/>
  <c r="K10" i="1"/>
  <c r="W40" i="1" l="1"/>
  <c r="X40" i="1" s="1"/>
  <c r="T40" i="1"/>
  <c r="U40" i="1" s="1"/>
  <c r="Q40" i="1"/>
  <c r="H40" i="1"/>
  <c r="E40" i="1"/>
  <c r="Q52" i="1"/>
  <c r="Q48" i="1"/>
  <c r="Q46" i="1"/>
  <c r="Q44" i="1"/>
  <c r="Q42" i="1"/>
  <c r="Q36" i="1"/>
  <c r="Q32" i="1"/>
  <c r="Q24" i="1"/>
  <c r="Q20" i="1"/>
  <c r="Q16" i="1"/>
  <c r="Q10" i="1"/>
  <c r="W24" i="1"/>
  <c r="T24" i="1"/>
  <c r="H24" i="1"/>
  <c r="E24" i="1"/>
  <c r="C24" i="1"/>
  <c r="W20" i="1"/>
  <c r="T20" i="1"/>
  <c r="E20" i="1"/>
  <c r="C20" i="1"/>
  <c r="W48" i="1"/>
  <c r="H48" i="1"/>
  <c r="E48" i="1"/>
  <c r="W44" i="1"/>
  <c r="T44" i="1"/>
  <c r="H44" i="1"/>
  <c r="E44" i="1"/>
  <c r="W42" i="1"/>
  <c r="T42" i="1"/>
  <c r="H42" i="1"/>
  <c r="E42" i="1"/>
  <c r="W32" i="1"/>
  <c r="T32" i="1"/>
  <c r="H32" i="1"/>
  <c r="E32" i="1"/>
  <c r="W52" i="1"/>
  <c r="T52" i="1"/>
  <c r="H52" i="1"/>
  <c r="E52" i="1"/>
  <c r="C52" i="1"/>
  <c r="C48" i="1"/>
  <c r="O52" i="1" l="1"/>
  <c r="L52" i="1"/>
  <c r="X52" i="1"/>
  <c r="O20" i="1"/>
  <c r="L20" i="1"/>
  <c r="X20" i="1"/>
  <c r="U20" i="1"/>
  <c r="O24" i="1"/>
  <c r="L24" i="1"/>
  <c r="X24" i="1"/>
  <c r="U24" i="1"/>
  <c r="R48" i="1"/>
  <c r="O48" i="1"/>
  <c r="L48" i="1"/>
  <c r="U48" i="1"/>
  <c r="X48" i="1"/>
  <c r="R20" i="1"/>
  <c r="I52" i="1"/>
  <c r="R52" i="1"/>
  <c r="R40" i="1"/>
  <c r="I24" i="1"/>
  <c r="R24" i="1"/>
  <c r="I20" i="1"/>
  <c r="I40" i="1"/>
  <c r="I48" i="1"/>
  <c r="F40" i="1"/>
  <c r="F20" i="1"/>
  <c r="F24" i="1"/>
  <c r="F48" i="1"/>
  <c r="F52" i="1"/>
  <c r="C46" i="1"/>
  <c r="C44" i="1"/>
  <c r="C42" i="1"/>
  <c r="C36" i="1"/>
  <c r="C32" i="1"/>
  <c r="R36" i="1" l="1"/>
  <c r="O36" i="1"/>
  <c r="L36" i="1"/>
  <c r="R44" i="1"/>
  <c r="O44" i="1"/>
  <c r="L44" i="1"/>
  <c r="X44" i="1"/>
  <c r="U44" i="1"/>
  <c r="R32" i="1"/>
  <c r="O32" i="1"/>
  <c r="L32" i="1"/>
  <c r="X32" i="1"/>
  <c r="U32" i="1"/>
  <c r="O42" i="1"/>
  <c r="L42" i="1"/>
  <c r="X42" i="1"/>
  <c r="U42" i="1"/>
  <c r="R46" i="1"/>
  <c r="O46" i="1"/>
  <c r="L46" i="1"/>
  <c r="I42" i="1"/>
  <c r="R42" i="1"/>
  <c r="I32" i="1"/>
  <c r="I44" i="1"/>
  <c r="F44" i="1"/>
  <c r="F42" i="1"/>
  <c r="F32" i="1"/>
  <c r="U52" i="1"/>
  <c r="W36" i="1" l="1"/>
  <c r="X36" i="1" s="1"/>
  <c r="T36" i="1"/>
  <c r="U36" i="1" s="1"/>
  <c r="H36" i="1"/>
  <c r="I36" i="1" s="1"/>
  <c r="E36" i="1"/>
  <c r="F36" i="1" l="1"/>
  <c r="C16" i="1"/>
  <c r="R16" i="1" l="1"/>
  <c r="O16" i="1"/>
  <c r="L16" i="1"/>
  <c r="W10" i="1"/>
  <c r="W16" i="1"/>
  <c r="X16" i="1" s="1"/>
  <c r="W46" i="1"/>
  <c r="X46" i="1" s="1"/>
  <c r="T10" i="1"/>
  <c r="T16" i="1"/>
  <c r="U16" i="1" s="1"/>
  <c r="T46" i="1"/>
  <c r="U46" i="1" s="1"/>
  <c r="H16" i="1"/>
  <c r="I16" i="1" s="1"/>
  <c r="H46" i="1"/>
  <c r="I46" i="1" s="1"/>
  <c r="C10" i="1"/>
  <c r="E16" i="1"/>
  <c r="E46" i="1"/>
  <c r="F46" i="1" s="1"/>
  <c r="R10" i="1" l="1"/>
  <c r="L10" i="1"/>
  <c r="O10" i="1"/>
  <c r="O54" i="1" s="1"/>
  <c r="U10" i="1"/>
  <c r="U54" i="1" s="1"/>
  <c r="X10" i="1"/>
  <c r="I10" i="1"/>
  <c r="R54" i="1"/>
  <c r="F10" i="1"/>
  <c r="F16" i="1"/>
  <c r="L54" i="1" l="1"/>
  <c r="L56" i="1" s="1"/>
  <c r="F54" i="1"/>
  <c r="I54" i="1" l="1"/>
  <c r="X54" i="1"/>
</calcChain>
</file>

<file path=xl/sharedStrings.xml><?xml version="1.0" encoding="utf-8"?>
<sst xmlns="http://schemas.openxmlformats.org/spreadsheetml/2006/main" count="44" uniqueCount="25">
  <si>
    <t>výkop</t>
  </si>
  <si>
    <t>pláň</t>
  </si>
  <si>
    <r>
      <rPr>
        <b/>
        <sz val="8"/>
        <color indexed="10"/>
        <rFont val="Arial CE"/>
        <charset val="238"/>
      </rPr>
      <t>př.řez</t>
    </r>
  </si>
  <si>
    <t>km</t>
  </si>
  <si>
    <r>
      <rPr>
        <b/>
        <sz val="8"/>
        <color indexed="10"/>
        <rFont val="Arial CE"/>
        <charset val="238"/>
      </rPr>
      <t>vzdál.</t>
    </r>
  </si>
  <si>
    <t>m2</t>
  </si>
  <si>
    <t>m3</t>
  </si>
  <si>
    <t>m</t>
  </si>
  <si>
    <t>štěrkodrtě</t>
  </si>
  <si>
    <t>stezka plocha</t>
  </si>
  <si>
    <t>stezka výplň</t>
  </si>
  <si>
    <t>SO 10-10 , SO 11-10</t>
  </si>
  <si>
    <t>Celkový výkop</t>
  </si>
  <si>
    <t>odstr štěrku</t>
  </si>
  <si>
    <t>odstranění zeminy</t>
  </si>
  <si>
    <t>5.k</t>
  </si>
  <si>
    <t>nást 2</t>
  </si>
  <si>
    <t>san 7</t>
  </si>
  <si>
    <t>náhr zemní pláň</t>
  </si>
  <si>
    <t>;</t>
  </si>
  <si>
    <t>Stabil zemina</t>
  </si>
  <si>
    <r>
      <t>(25-3+71-10,5)*15*0,35 =</t>
    </r>
    <r>
      <rPr>
        <b/>
        <u/>
        <sz val="8"/>
        <rFont val="Arial CE"/>
        <charset val="238"/>
      </rPr>
      <t xml:space="preserve"> 433,125 m3</t>
    </r>
  </si>
  <si>
    <t>ZKPP</t>
  </si>
  <si>
    <t>výztužná geotextilie</t>
  </si>
  <si>
    <t>Výkaz kubatur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</si>
</sst>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u/>
      <sz val="8"/>
      <name val="Arial CE"/>
      <charset val="238"/>
    </font>
    <font>
      <sz val="8"/>
      <color rgb="FFFF0000"/>
      <name val="Arial CE"/>
      <charset val="238"/>
    </font>
    <font>
      <b/>
      <sz val="14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55"/>
      </patternFill>
    </fill>
    <fill>
      <patternFill patternType="solid">
        <fgColor theme="4" tint="0.79998168889431442"/>
        <bgColor indexed="34"/>
      </patternFill>
    </fill>
  </fills>
  <borders count="2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120"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9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4" fontId="2" fillId="0" borderId="0" xfId="0" applyNumberFormat="1" applyFont="1" applyFill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3" fillId="2" borderId="6" xfId="0" applyNumberFormat="1" applyFont="1" applyFill="1" applyBorder="1" applyAlignment="1">
      <alignment horizontal="right"/>
    </xf>
    <xf numFmtId="4" fontId="3" fillId="0" borderId="7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" fontId="7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8" fillId="3" borderId="12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right"/>
    </xf>
    <xf numFmtId="4" fontId="8" fillId="0" borderId="13" xfId="0" applyNumberFormat="1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0" fontId="8" fillId="0" borderId="0" xfId="0" applyFont="1"/>
    <xf numFmtId="4" fontId="8" fillId="0" borderId="12" xfId="0" applyNumberFormat="1" applyFont="1" applyBorder="1" applyAlignment="1">
      <alignment horizontal="right"/>
    </xf>
    <xf numFmtId="4" fontId="8" fillId="2" borderId="13" xfId="0" applyNumberFormat="1" applyFont="1" applyFill="1" applyBorder="1" applyAlignment="1">
      <alignment horizontal="right"/>
    </xf>
    <xf numFmtId="4" fontId="8" fillId="2" borderId="14" xfId="0" applyNumberFormat="1" applyFont="1" applyFill="1" applyBorder="1" applyAlignment="1">
      <alignment horizontal="right"/>
    </xf>
    <xf numFmtId="4" fontId="8" fillId="0" borderId="12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left"/>
    </xf>
    <xf numFmtId="164" fontId="8" fillId="0" borderId="10" xfId="0" applyNumberFormat="1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right"/>
    </xf>
    <xf numFmtId="0" fontId="8" fillId="0" borderId="0" xfId="0" applyFont="1" applyFill="1"/>
    <xf numFmtId="0" fontId="8" fillId="0" borderId="9" xfId="0" applyFont="1" applyBorder="1" applyAlignment="1">
      <alignment horizontal="left"/>
    </xf>
    <xf numFmtId="164" fontId="8" fillId="6" borderId="10" xfId="0" applyNumberFormat="1" applyFont="1" applyFill="1" applyBorder="1" applyAlignment="1">
      <alignment horizontal="center"/>
    </xf>
    <xf numFmtId="4" fontId="8" fillId="6" borderId="11" xfId="0" applyNumberFormat="1" applyFont="1" applyFill="1" applyBorder="1" applyAlignment="1">
      <alignment horizontal="center"/>
    </xf>
    <xf numFmtId="4" fontId="8" fillId="6" borderId="12" xfId="0" applyNumberFormat="1" applyFont="1" applyFill="1" applyBorder="1" applyAlignment="1">
      <alignment horizontal="right"/>
    </xf>
    <xf numFmtId="4" fontId="8" fillId="6" borderId="10" xfId="0" applyNumberFormat="1" applyFont="1" applyFill="1" applyBorder="1" applyAlignment="1">
      <alignment horizontal="right"/>
    </xf>
    <xf numFmtId="4" fontId="8" fillId="6" borderId="13" xfId="0" applyNumberFormat="1" applyFont="1" applyFill="1" applyBorder="1" applyAlignment="1">
      <alignment horizontal="right"/>
    </xf>
    <xf numFmtId="4" fontId="8" fillId="6" borderId="14" xfId="0" applyNumberFormat="1" applyFont="1" applyFill="1" applyBorder="1" applyAlignment="1">
      <alignment horizontal="right"/>
    </xf>
    <xf numFmtId="4" fontId="8" fillId="4" borderId="12" xfId="0" applyNumberFormat="1" applyFont="1" applyFill="1" applyBorder="1" applyAlignment="1">
      <alignment horizontal="right"/>
    </xf>
    <xf numFmtId="4" fontId="10" fillId="0" borderId="10" xfId="0" applyNumberFormat="1" applyFont="1" applyFill="1" applyBorder="1" applyAlignment="1">
      <alignment horizontal="right"/>
    </xf>
    <xf numFmtId="4" fontId="8" fillId="8" borderId="12" xfId="0" applyNumberFormat="1" applyFont="1" applyFill="1" applyBorder="1" applyAlignment="1">
      <alignment horizontal="right"/>
    </xf>
    <xf numFmtId="0" fontId="8" fillId="6" borderId="10" xfId="0" applyFont="1" applyFill="1" applyBorder="1" applyAlignment="1">
      <alignment horizontal="right"/>
    </xf>
    <xf numFmtId="0" fontId="8" fillId="6" borderId="13" xfId="0" applyFont="1" applyFill="1" applyBorder="1" applyAlignment="1">
      <alignment horizontal="right"/>
    </xf>
    <xf numFmtId="4" fontId="8" fillId="7" borderId="13" xfId="0" applyNumberFormat="1" applyFont="1" applyFill="1" applyBorder="1" applyAlignment="1">
      <alignment horizontal="right"/>
    </xf>
    <xf numFmtId="4" fontId="8" fillId="7" borderId="14" xfId="0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horizontal="center"/>
    </xf>
    <xf numFmtId="4" fontId="7" fillId="2" borderId="14" xfId="0" applyNumberFormat="1" applyFont="1" applyFill="1" applyBorder="1" applyAlignment="1">
      <alignment horizontal="right"/>
    </xf>
    <xf numFmtId="164" fontId="8" fillId="0" borderId="16" xfId="0" applyNumberFormat="1" applyFont="1" applyBorder="1" applyAlignment="1">
      <alignment horizontal="center"/>
    </xf>
    <xf numFmtId="4" fontId="8" fillId="0" borderId="17" xfId="0" applyNumberFormat="1" applyFont="1" applyBorder="1" applyAlignment="1">
      <alignment horizontal="center"/>
    </xf>
    <xf numFmtId="4" fontId="8" fillId="3" borderId="18" xfId="0" applyNumberFormat="1" applyFont="1" applyFill="1" applyBorder="1" applyAlignment="1">
      <alignment horizontal="right"/>
    </xf>
    <xf numFmtId="0" fontId="8" fillId="0" borderId="16" xfId="0" applyFont="1" applyBorder="1" applyAlignment="1">
      <alignment horizontal="right"/>
    </xf>
    <xf numFmtId="4" fontId="8" fillId="0" borderId="19" xfId="0" applyNumberFormat="1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4" fontId="8" fillId="0" borderId="16" xfId="0" applyNumberFormat="1" applyFont="1" applyBorder="1" applyAlignment="1">
      <alignment horizontal="right"/>
    </xf>
    <xf numFmtId="4" fontId="8" fillId="0" borderId="16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5" borderId="0" xfId="0" applyNumberFormat="1" applyFont="1" applyFill="1" applyBorder="1" applyAlignment="1">
      <alignment horizontal="right"/>
    </xf>
    <xf numFmtId="4" fontId="7" fillId="5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left"/>
    </xf>
    <xf numFmtId="4" fontId="8" fillId="5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4" fontId="8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center"/>
    </xf>
    <xf numFmtId="0" fontId="2" fillId="0" borderId="0" xfId="0" applyFont="1" applyFill="1"/>
    <xf numFmtId="0" fontId="1" fillId="0" borderId="0" xfId="0" applyFont="1" applyFill="1"/>
    <xf numFmtId="0" fontId="2" fillId="0" borderId="15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0" fillId="0" borderId="15" xfId="0" applyNumberFormat="1" applyFont="1" applyFill="1" applyBorder="1" applyAlignment="1">
      <alignment horizontal="center"/>
    </xf>
    <xf numFmtId="4" fontId="2" fillId="0" borderId="15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0" fillId="0" borderId="21" xfId="0" applyNumberFormat="1" applyFont="1" applyBorder="1" applyAlignment="1">
      <alignment horizontal="center"/>
    </xf>
    <xf numFmtId="4" fontId="3" fillId="0" borderId="22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1"/>
  <sheetViews>
    <sheetView tabSelected="1" zoomScaleNormal="100" workbookViewId="0">
      <selection activeCell="Z39" sqref="Z39"/>
    </sheetView>
  </sheetViews>
  <sheetFormatPr defaultColWidth="9" defaultRowHeight="12.75" x14ac:dyDescent="0.2"/>
  <cols>
    <col min="1" max="1" width="6.5703125" style="1" customWidth="1"/>
    <col min="2" max="2" width="7" style="2" customWidth="1"/>
    <col min="3" max="3" width="6.42578125" style="3" customWidth="1"/>
    <col min="4" max="6" width="7" style="6" customWidth="1"/>
    <col min="7" max="9" width="7.42578125" style="6" customWidth="1"/>
    <col min="10" max="10" width="7.7109375" style="4" customWidth="1"/>
    <col min="11" max="11" width="7" style="4" customWidth="1"/>
    <col min="12" max="15" width="7" style="28" customWidth="1"/>
    <col min="16" max="18" width="7" style="4" customWidth="1"/>
    <col min="19" max="22" width="7.42578125" style="6" customWidth="1"/>
    <col min="23" max="24" width="7.42578125" style="7" customWidth="1"/>
    <col min="25" max="30" width="9" style="7"/>
    <col min="31" max="31" width="9" style="96"/>
    <col min="32" max="16384" width="9" style="7"/>
  </cols>
  <sheetData>
    <row r="1" spans="1:31" ht="17.25" customHeight="1" x14ac:dyDescent="0.2">
      <c r="A1" s="115" t="s">
        <v>24</v>
      </c>
      <c r="B1" s="110"/>
      <c r="C1" s="111"/>
      <c r="D1" s="5"/>
      <c r="E1" s="5"/>
      <c r="F1" s="5"/>
      <c r="G1" s="5"/>
      <c r="H1" s="5"/>
      <c r="I1" s="5"/>
      <c r="J1" s="112"/>
      <c r="K1" s="11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113"/>
      <c r="X1" s="113"/>
    </row>
    <row r="2" spans="1:31" ht="12" customHeight="1" x14ac:dyDescent="0.2">
      <c r="A2" s="109"/>
      <c r="B2" s="110"/>
      <c r="C2" s="111"/>
      <c r="D2" s="5"/>
      <c r="E2" s="5"/>
      <c r="F2" s="5"/>
      <c r="G2" s="5"/>
      <c r="H2" s="5"/>
      <c r="I2" s="5"/>
      <c r="J2" s="112"/>
      <c r="K2" s="112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13"/>
      <c r="X2" s="113"/>
    </row>
    <row r="3" spans="1:31" s="19" customFormat="1" ht="11.25" x14ac:dyDescent="0.2">
      <c r="A3" s="18"/>
      <c r="B3" s="114"/>
      <c r="C3" s="1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17"/>
      <c r="X3" s="17"/>
    </row>
    <row r="4" spans="1:31" s="19" customFormat="1" x14ac:dyDescent="0.2">
      <c r="A4" s="116"/>
      <c r="B4" s="20" t="s">
        <v>11</v>
      </c>
      <c r="C4" s="1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17"/>
      <c r="X4" s="17"/>
    </row>
    <row r="5" spans="1:31" s="19" customFormat="1" x14ac:dyDescent="0.2">
      <c r="A5" s="116"/>
      <c r="B5" s="20"/>
      <c r="C5" s="1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17"/>
      <c r="X5" s="17"/>
    </row>
    <row r="6" spans="1:31" s="19" customFormat="1" ht="13.5" thickBot="1" x14ac:dyDescent="0.25">
      <c r="A6" s="117"/>
      <c r="B6" s="20"/>
      <c r="C6" s="1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108"/>
      <c r="T6" s="37"/>
      <c r="U6" s="37"/>
      <c r="V6" s="37"/>
      <c r="W6" s="17"/>
      <c r="X6" s="17"/>
    </row>
    <row r="7" spans="1:31" ht="17.25" customHeight="1" thickBot="1" x14ac:dyDescent="0.25">
      <c r="A7" s="8"/>
      <c r="B7" s="9"/>
      <c r="C7" s="95"/>
      <c r="D7" s="99" t="s">
        <v>9</v>
      </c>
      <c r="E7" s="98"/>
      <c r="F7" s="98"/>
      <c r="G7" s="100" t="s">
        <v>10</v>
      </c>
      <c r="H7" s="101"/>
      <c r="I7" s="101"/>
      <c r="J7" s="102" t="s">
        <v>0</v>
      </c>
      <c r="K7" s="102"/>
      <c r="L7" s="102"/>
      <c r="M7" s="103" t="s">
        <v>18</v>
      </c>
      <c r="N7" s="104"/>
      <c r="O7" s="104"/>
      <c r="P7" s="105" t="s">
        <v>1</v>
      </c>
      <c r="Q7" s="106"/>
      <c r="R7" s="101"/>
      <c r="S7" s="107" t="s">
        <v>8</v>
      </c>
      <c r="T7" s="106"/>
      <c r="U7" s="101"/>
      <c r="V7" s="100" t="s">
        <v>23</v>
      </c>
      <c r="W7" s="101"/>
      <c r="X7" s="101"/>
      <c r="AB7" s="96"/>
      <c r="AE7" s="7"/>
    </row>
    <row r="8" spans="1:31" s="15" customFormat="1" ht="10.5" customHeight="1" thickBot="1" x14ac:dyDescent="0.25">
      <c r="A8" s="10" t="s">
        <v>2</v>
      </c>
      <c r="B8" s="11" t="s">
        <v>3</v>
      </c>
      <c r="C8" s="12" t="s">
        <v>4</v>
      </c>
      <c r="D8" s="29" t="s">
        <v>7</v>
      </c>
      <c r="E8" s="30" t="s">
        <v>5</v>
      </c>
      <c r="F8" s="31" t="s">
        <v>5</v>
      </c>
      <c r="G8" s="32" t="s">
        <v>5</v>
      </c>
      <c r="H8" s="33" t="s">
        <v>5</v>
      </c>
      <c r="I8" s="31" t="s">
        <v>6</v>
      </c>
      <c r="J8" s="29" t="s">
        <v>5</v>
      </c>
      <c r="K8" s="33" t="s">
        <v>5</v>
      </c>
      <c r="L8" s="31" t="s">
        <v>6</v>
      </c>
      <c r="M8" s="34" t="s">
        <v>5</v>
      </c>
      <c r="N8" s="35" t="s">
        <v>5</v>
      </c>
      <c r="O8" s="31" t="s">
        <v>6</v>
      </c>
      <c r="P8" s="29" t="s">
        <v>7</v>
      </c>
      <c r="Q8" s="30" t="s">
        <v>5</v>
      </c>
      <c r="R8" s="36" t="s">
        <v>5</v>
      </c>
      <c r="S8" s="29" t="s">
        <v>5</v>
      </c>
      <c r="T8" s="30" t="s">
        <v>5</v>
      </c>
      <c r="U8" s="36" t="s">
        <v>5</v>
      </c>
      <c r="V8" s="29" t="s">
        <v>7</v>
      </c>
      <c r="W8" s="14" t="s">
        <v>5</v>
      </c>
      <c r="X8" s="13" t="s">
        <v>5</v>
      </c>
      <c r="AB8" s="19"/>
    </row>
    <row r="9" spans="1:31" s="52" customFormat="1" ht="10.5" customHeight="1" x14ac:dyDescent="0.2">
      <c r="A9" s="43">
        <v>1</v>
      </c>
      <c r="B9" s="44">
        <v>454.74400000000003</v>
      </c>
      <c r="C9" s="45"/>
      <c r="D9" s="46">
        <v>4.12</v>
      </c>
      <c r="E9" s="47"/>
      <c r="F9" s="49"/>
      <c r="G9" s="46">
        <v>0.57999999999999996</v>
      </c>
      <c r="H9" s="50"/>
      <c r="I9" s="48"/>
      <c r="J9" s="46">
        <v>5.8</v>
      </c>
      <c r="K9" s="50"/>
      <c r="L9" s="48"/>
      <c r="M9" s="46">
        <v>1.2</v>
      </c>
      <c r="N9" s="51"/>
      <c r="O9" s="48"/>
      <c r="P9" s="46">
        <v>6</v>
      </c>
      <c r="Q9" s="50"/>
      <c r="R9" s="48"/>
      <c r="S9" s="46">
        <v>1.55</v>
      </c>
      <c r="T9" s="50"/>
      <c r="U9" s="48"/>
      <c r="V9" s="46">
        <v>6</v>
      </c>
      <c r="W9" s="47"/>
      <c r="X9" s="48"/>
      <c r="AB9" s="60"/>
    </row>
    <row r="10" spans="1:31" s="52" customFormat="1" ht="10.5" customHeight="1" x14ac:dyDescent="0.2">
      <c r="A10" s="43"/>
      <c r="B10" s="44"/>
      <c r="C10" s="45">
        <f>(B11-B9)*1000</f>
        <v>30.999999999949068</v>
      </c>
      <c r="D10" s="53"/>
      <c r="E10" s="50">
        <v>1.3</v>
      </c>
      <c r="F10" s="54">
        <f>C10*E10</f>
        <v>40.299999999933789</v>
      </c>
      <c r="G10" s="53"/>
      <c r="H10" s="50">
        <f>(G9+G11)/2</f>
        <v>0.82499999999999996</v>
      </c>
      <c r="I10" s="54">
        <f>C10*H10</f>
        <v>25.574999999957981</v>
      </c>
      <c r="J10" s="53"/>
      <c r="K10" s="50">
        <f>(J9+J11)/2</f>
        <v>6.1564999999999994</v>
      </c>
      <c r="L10" s="54">
        <f>C10*K10</f>
        <v>190.85149999968641</v>
      </c>
      <c r="M10" s="56"/>
      <c r="N10" s="51">
        <f>(M9+M11)/2</f>
        <v>1.2</v>
      </c>
      <c r="O10" s="54">
        <f>C10*N10</f>
        <v>37.199999999938882</v>
      </c>
      <c r="P10" s="53"/>
      <c r="Q10" s="50">
        <f>(P9+P11)/2</f>
        <v>6</v>
      </c>
      <c r="R10" s="55">
        <f>C10*Q10</f>
        <v>185.99999999969441</v>
      </c>
      <c r="S10" s="53"/>
      <c r="T10" s="50">
        <f>(S9+S11)/2</f>
        <v>1.55</v>
      </c>
      <c r="U10" s="55">
        <f>C10*T10</f>
        <v>48.049999999921056</v>
      </c>
      <c r="V10" s="53"/>
      <c r="W10" s="50">
        <f>(V9+V11)/2</f>
        <v>6</v>
      </c>
      <c r="X10" s="54">
        <f>C10*W10</f>
        <v>185.99999999969441</v>
      </c>
      <c r="AB10" s="60"/>
    </row>
    <row r="11" spans="1:31" s="52" customFormat="1" ht="10.5" customHeight="1" x14ac:dyDescent="0.2">
      <c r="A11" s="43">
        <v>2</v>
      </c>
      <c r="B11" s="44">
        <v>454.77499999999998</v>
      </c>
      <c r="C11" s="45"/>
      <c r="D11" s="46">
        <v>4</v>
      </c>
      <c r="E11" s="47"/>
      <c r="F11" s="49"/>
      <c r="G11" s="46">
        <v>1.07</v>
      </c>
      <c r="H11" s="50"/>
      <c r="I11" s="48"/>
      <c r="J11" s="46">
        <v>6.5129999999999999</v>
      </c>
      <c r="K11" s="50"/>
      <c r="L11" s="48"/>
      <c r="M11" s="46">
        <v>1.2</v>
      </c>
      <c r="N11" s="51"/>
      <c r="O11" s="48"/>
      <c r="P11" s="46">
        <v>6</v>
      </c>
      <c r="Q11" s="50"/>
      <c r="R11" s="48"/>
      <c r="S11" s="46">
        <v>1.55</v>
      </c>
      <c r="T11" s="50"/>
      <c r="U11" s="48"/>
      <c r="V11" s="46">
        <v>6</v>
      </c>
      <c r="W11" s="47"/>
      <c r="X11" s="48"/>
      <c r="AE11" s="60"/>
    </row>
    <row r="12" spans="1:31" s="60" customFormat="1" ht="10.5" customHeight="1" x14ac:dyDescent="0.2">
      <c r="A12" s="57"/>
      <c r="B12" s="58"/>
      <c r="C12" s="45">
        <f>(B13-B11)*1000</f>
        <v>37.000000000034561</v>
      </c>
      <c r="D12" s="56"/>
      <c r="E12" s="50">
        <v>1.3</v>
      </c>
      <c r="F12" s="54">
        <f>C12*E12</f>
        <v>48.100000000044929</v>
      </c>
      <c r="G12" s="56"/>
      <c r="H12" s="50">
        <f>(G11+G13)/2</f>
        <v>1.01</v>
      </c>
      <c r="I12" s="54">
        <f>C12*H12</f>
        <v>37.370000000034906</v>
      </c>
      <c r="J12" s="56"/>
      <c r="K12" s="50">
        <f>(J11+J13)/2</f>
        <v>6.5114999999999998</v>
      </c>
      <c r="L12" s="54">
        <f>C12*K12</f>
        <v>240.92550000022504</v>
      </c>
      <c r="M12" s="56"/>
      <c r="N12" s="51">
        <f>(M11+M13)/2</f>
        <v>1.22</v>
      </c>
      <c r="O12" s="54">
        <f>C12*N12</f>
        <v>45.140000000042164</v>
      </c>
      <c r="P12" s="56"/>
      <c r="Q12" s="51"/>
      <c r="R12" s="55">
        <f>C12*Q12</f>
        <v>0</v>
      </c>
      <c r="S12" s="56"/>
      <c r="T12" s="50">
        <f>(S11+S13)/2</f>
        <v>1.8250000000000002</v>
      </c>
      <c r="U12" s="55">
        <f>C12*T12</f>
        <v>67.525000000063073</v>
      </c>
      <c r="V12" s="56"/>
      <c r="W12" s="50">
        <f>(V11+V13)/2</f>
        <v>6.1</v>
      </c>
      <c r="X12" s="54">
        <f>C12*W12</f>
        <v>225.70000000021082</v>
      </c>
    </row>
    <row r="13" spans="1:31" s="52" customFormat="1" ht="10.5" customHeight="1" x14ac:dyDescent="0.2">
      <c r="A13" s="43">
        <v>4</v>
      </c>
      <c r="B13" s="44">
        <v>454.81200000000001</v>
      </c>
      <c r="C13" s="45"/>
      <c r="D13" s="46">
        <v>3.9</v>
      </c>
      <c r="E13" s="47"/>
      <c r="F13" s="49"/>
      <c r="G13" s="46">
        <v>0.95</v>
      </c>
      <c r="H13" s="50"/>
      <c r="I13" s="48"/>
      <c r="J13" s="46">
        <v>6.51</v>
      </c>
      <c r="K13" s="50"/>
      <c r="L13" s="48"/>
      <c r="M13" s="46">
        <v>1.24</v>
      </c>
      <c r="N13" s="51"/>
      <c r="O13" s="48"/>
      <c r="P13" s="46">
        <v>6.2</v>
      </c>
      <c r="Q13" s="50"/>
      <c r="R13" s="48"/>
      <c r="S13" s="46">
        <v>2.1</v>
      </c>
      <c r="T13" s="50"/>
      <c r="U13" s="48"/>
      <c r="V13" s="46">
        <v>6.2</v>
      </c>
      <c r="W13" s="47"/>
      <c r="X13" s="48"/>
      <c r="AE13" s="60"/>
    </row>
    <row r="14" spans="1:31" s="52" customFormat="1" ht="10.5" customHeight="1" x14ac:dyDescent="0.2">
      <c r="A14" s="61" t="s">
        <v>17</v>
      </c>
      <c r="B14" s="62"/>
      <c r="C14" s="63"/>
      <c r="D14" s="64"/>
      <c r="E14" s="65"/>
      <c r="F14" s="66"/>
      <c r="G14" s="64"/>
      <c r="H14" s="65"/>
      <c r="I14" s="66"/>
      <c r="J14" s="64"/>
      <c r="K14" s="65"/>
      <c r="L14" s="66"/>
      <c r="M14" s="64"/>
      <c r="N14" s="65"/>
      <c r="O14" s="66"/>
      <c r="P14" s="64"/>
      <c r="Q14" s="65"/>
      <c r="R14" s="67"/>
      <c r="S14" s="64"/>
      <c r="T14" s="65"/>
      <c r="U14" s="67"/>
      <c r="V14" s="64"/>
      <c r="W14" s="65"/>
      <c r="X14" s="66"/>
      <c r="AE14" s="60"/>
    </row>
    <row r="15" spans="1:31" s="52" customFormat="1" ht="10.5" customHeight="1" x14ac:dyDescent="0.2">
      <c r="A15" s="43">
        <v>5</v>
      </c>
      <c r="B15" s="44">
        <v>454.81200000000001</v>
      </c>
      <c r="C15" s="45"/>
      <c r="D15" s="46">
        <v>4.2</v>
      </c>
      <c r="E15" s="47"/>
      <c r="F15" s="49"/>
      <c r="G15" s="46">
        <v>0.76</v>
      </c>
      <c r="H15" s="50"/>
      <c r="I15" s="48"/>
      <c r="J15" s="46">
        <v>11.846</v>
      </c>
      <c r="K15" s="50"/>
      <c r="L15" s="48"/>
      <c r="M15" s="46">
        <v>1.64</v>
      </c>
      <c r="N15" s="51"/>
      <c r="O15" s="48"/>
      <c r="P15" s="46">
        <v>8.1999999999999993</v>
      </c>
      <c r="Q15" s="50"/>
      <c r="R15" s="48"/>
      <c r="S15" s="46">
        <v>4.47</v>
      </c>
      <c r="T15" s="50"/>
      <c r="U15" s="48"/>
      <c r="V15" s="46">
        <v>8.1999999999999993</v>
      </c>
      <c r="W15" s="47"/>
      <c r="X15" s="48"/>
      <c r="AE15" s="60"/>
    </row>
    <row r="16" spans="1:31" s="52" customFormat="1" ht="10.5" customHeight="1" x14ac:dyDescent="0.2">
      <c r="A16" s="61"/>
      <c r="B16" s="44"/>
      <c r="C16" s="45">
        <f>(B17-B15)*1000</f>
        <v>29.999999999972715</v>
      </c>
      <c r="D16" s="53"/>
      <c r="E16" s="50">
        <f>(D15+D17)/2</f>
        <v>4.0999999999999996</v>
      </c>
      <c r="F16" s="54">
        <f>C16*E16</f>
        <v>122.99999999988812</v>
      </c>
      <c r="G16" s="53"/>
      <c r="H16" s="50">
        <f>(G15+G17)/2</f>
        <v>0.84000000000000008</v>
      </c>
      <c r="I16" s="54">
        <f>C16*H16</f>
        <v>25.199999999977084</v>
      </c>
      <c r="J16" s="53"/>
      <c r="K16" s="50">
        <f>(J15+J17)/2</f>
        <v>12.138</v>
      </c>
      <c r="L16" s="54">
        <f>C16*K16</f>
        <v>364.13999999966882</v>
      </c>
      <c r="M16" s="56"/>
      <c r="N16" s="51">
        <f>(M15+M17)/2</f>
        <v>1.64</v>
      </c>
      <c r="O16" s="54">
        <f>C16*N16</f>
        <v>49.199999999955253</v>
      </c>
      <c r="P16" s="53"/>
      <c r="Q16" s="50">
        <f>(P15+P17)/2</f>
        <v>8.1999999999999993</v>
      </c>
      <c r="R16" s="55">
        <f>C16*Q16</f>
        <v>245.99999999977624</v>
      </c>
      <c r="S16" s="53"/>
      <c r="T16" s="50">
        <f>(S15+S17)/2</f>
        <v>4.7750000000000004</v>
      </c>
      <c r="U16" s="55">
        <f>C16*T16</f>
        <v>143.24999999986971</v>
      </c>
      <c r="V16" s="53"/>
      <c r="W16" s="50">
        <f>(V15+V17)/2</f>
        <v>8.1999999999999993</v>
      </c>
      <c r="X16" s="54">
        <f>C16*W16</f>
        <v>245.99999999977624</v>
      </c>
      <c r="AE16" s="60"/>
    </row>
    <row r="17" spans="1:31" s="52" customFormat="1" ht="10.5" customHeight="1" x14ac:dyDescent="0.2">
      <c r="A17" s="43">
        <v>6</v>
      </c>
      <c r="B17" s="44">
        <v>454.84199999999998</v>
      </c>
      <c r="C17" s="45"/>
      <c r="D17" s="46">
        <v>4</v>
      </c>
      <c r="E17" s="47"/>
      <c r="F17" s="49"/>
      <c r="G17" s="46">
        <v>0.92</v>
      </c>
      <c r="H17" s="50"/>
      <c r="I17" s="48"/>
      <c r="J17" s="68">
        <v>12.43</v>
      </c>
      <c r="K17" s="50"/>
      <c r="L17" s="48"/>
      <c r="M17" s="46">
        <v>1.64</v>
      </c>
      <c r="N17" s="51"/>
      <c r="O17" s="48"/>
      <c r="P17" s="68">
        <v>8.1999999999999993</v>
      </c>
      <c r="Q17" s="50"/>
      <c r="R17" s="48"/>
      <c r="S17" s="68">
        <v>5.08</v>
      </c>
      <c r="T17" s="50"/>
      <c r="U17" s="48"/>
      <c r="V17" s="46">
        <v>8.1999999999999993</v>
      </c>
      <c r="W17" s="47"/>
      <c r="X17" s="48"/>
      <c r="AE17" s="60"/>
    </row>
    <row r="18" spans="1:31" s="52" customFormat="1" ht="10.5" customHeight="1" x14ac:dyDescent="0.2">
      <c r="A18" s="61" t="s">
        <v>16</v>
      </c>
      <c r="B18" s="62"/>
      <c r="C18" s="63"/>
      <c r="D18" s="64"/>
      <c r="E18" s="65"/>
      <c r="F18" s="66"/>
      <c r="G18" s="64"/>
      <c r="H18" s="65"/>
      <c r="I18" s="66"/>
      <c r="J18" s="64"/>
      <c r="K18" s="65"/>
      <c r="L18" s="66"/>
      <c r="M18" s="64"/>
      <c r="N18" s="65"/>
      <c r="O18" s="66"/>
      <c r="P18" s="64"/>
      <c r="Q18" s="65"/>
      <c r="R18" s="67"/>
      <c r="S18" s="64"/>
      <c r="T18" s="65"/>
      <c r="U18" s="67"/>
      <c r="V18" s="64"/>
      <c r="W18" s="65"/>
      <c r="X18" s="66"/>
      <c r="AE18" s="60"/>
    </row>
    <row r="19" spans="1:31" s="52" customFormat="1" ht="10.5" customHeight="1" x14ac:dyDescent="0.2">
      <c r="A19" s="43">
        <v>7</v>
      </c>
      <c r="B19" s="44">
        <v>454.84199999999998</v>
      </c>
      <c r="C19" s="45"/>
      <c r="D19" s="46">
        <v>3.8</v>
      </c>
      <c r="E19" s="47"/>
      <c r="F19" s="49"/>
      <c r="G19" s="46">
        <v>0.54</v>
      </c>
      <c r="H19" s="50"/>
      <c r="I19" s="48"/>
      <c r="J19" s="68">
        <v>12.48</v>
      </c>
      <c r="K19" s="50"/>
      <c r="L19" s="48"/>
      <c r="M19" s="46">
        <v>1.86</v>
      </c>
      <c r="N19" s="51"/>
      <c r="O19" s="48"/>
      <c r="P19" s="68">
        <v>12.7</v>
      </c>
      <c r="Q19" s="50"/>
      <c r="R19" s="59"/>
      <c r="S19" s="68">
        <v>5.13</v>
      </c>
      <c r="T19" s="50"/>
      <c r="U19" s="59"/>
      <c r="V19" s="46">
        <v>12.4</v>
      </c>
      <c r="W19" s="47"/>
      <c r="X19" s="48"/>
      <c r="AE19" s="60"/>
    </row>
    <row r="20" spans="1:31" s="60" customFormat="1" ht="10.5" customHeight="1" x14ac:dyDescent="0.2">
      <c r="A20" s="43"/>
      <c r="B20" s="58"/>
      <c r="C20" s="45">
        <f>(B21-B19)*1000</f>
        <v>79.000000000007731</v>
      </c>
      <c r="D20" s="53"/>
      <c r="E20" s="50">
        <f>(D19+D21)/2</f>
        <v>3.9499999999999997</v>
      </c>
      <c r="F20" s="54">
        <f>C20*E20</f>
        <v>312.05000000003054</v>
      </c>
      <c r="G20" s="53"/>
      <c r="H20" s="50">
        <v>0.57999999999999996</v>
      </c>
      <c r="I20" s="54">
        <f>C20*H20</f>
        <v>45.820000000004484</v>
      </c>
      <c r="J20" s="53"/>
      <c r="K20" s="50">
        <f>(J19+J21)/2</f>
        <v>13.055</v>
      </c>
      <c r="L20" s="54">
        <f>C20*K20</f>
        <v>1031.345000000101</v>
      </c>
      <c r="M20" s="56"/>
      <c r="N20" s="51">
        <f>(M19+M21)/2</f>
        <v>2.4300000000000002</v>
      </c>
      <c r="O20" s="54">
        <f>C20*N20</f>
        <v>191.97000000001879</v>
      </c>
      <c r="P20" s="53"/>
      <c r="Q20" s="50">
        <f>(P19+P21)/2</f>
        <v>14.2</v>
      </c>
      <c r="R20" s="55">
        <f>C20*Q20</f>
        <v>1121.8000000001098</v>
      </c>
      <c r="S20" s="53"/>
      <c r="T20" s="50">
        <f>(S19+S21)/2</f>
        <v>5.3650000000000002</v>
      </c>
      <c r="U20" s="55">
        <f>C20*T20</f>
        <v>423.83500000004148</v>
      </c>
      <c r="V20" s="53"/>
      <c r="W20" s="50">
        <f>(V19+V21)/2</f>
        <v>13.9</v>
      </c>
      <c r="X20" s="54">
        <f>C20*W20</f>
        <v>1098.1000000001075</v>
      </c>
      <c r="Y20" s="52"/>
    </row>
    <row r="21" spans="1:31" s="52" customFormat="1" ht="10.5" customHeight="1" x14ac:dyDescent="0.2">
      <c r="A21" s="43">
        <v>8</v>
      </c>
      <c r="B21" s="44">
        <v>454.92099999999999</v>
      </c>
      <c r="C21" s="45"/>
      <c r="D21" s="46">
        <v>4.0999999999999996</v>
      </c>
      <c r="E21" s="47"/>
      <c r="F21" s="49"/>
      <c r="G21" s="46">
        <v>0.76</v>
      </c>
      <c r="H21" s="50"/>
      <c r="I21" s="48"/>
      <c r="J21" s="46">
        <v>13.63</v>
      </c>
      <c r="K21" s="50"/>
      <c r="L21" s="48"/>
      <c r="M21" s="46">
        <v>3</v>
      </c>
      <c r="N21" s="51"/>
      <c r="O21" s="48"/>
      <c r="P21" s="46">
        <v>15.7</v>
      </c>
      <c r="Q21" s="50"/>
      <c r="R21" s="48"/>
      <c r="S21" s="46">
        <v>5.6</v>
      </c>
      <c r="T21" s="50"/>
      <c r="U21" s="48"/>
      <c r="V21" s="46">
        <v>15.4</v>
      </c>
      <c r="W21" s="50"/>
      <c r="X21" s="48"/>
      <c r="AE21" s="60"/>
    </row>
    <row r="22" spans="1:31" s="52" customFormat="1" ht="10.5" customHeight="1" x14ac:dyDescent="0.2">
      <c r="A22" s="43"/>
      <c r="B22" s="62"/>
      <c r="C22" s="63"/>
      <c r="D22" s="64"/>
      <c r="E22" s="65"/>
      <c r="F22" s="66"/>
      <c r="G22" s="64"/>
      <c r="H22" s="65"/>
      <c r="I22" s="66"/>
      <c r="J22" s="64"/>
      <c r="K22" s="65"/>
      <c r="L22" s="66"/>
      <c r="M22" s="64"/>
      <c r="N22" s="51"/>
      <c r="O22" s="66"/>
      <c r="P22" s="64"/>
      <c r="Q22" s="65"/>
      <c r="R22" s="67"/>
      <c r="S22" s="64"/>
      <c r="T22" s="65"/>
      <c r="U22" s="67"/>
      <c r="V22" s="64"/>
      <c r="W22" s="65"/>
      <c r="X22" s="66"/>
      <c r="AE22" s="60"/>
    </row>
    <row r="23" spans="1:31" s="52" customFormat="1" ht="10.5" customHeight="1" x14ac:dyDescent="0.2">
      <c r="A23" s="43">
        <v>9</v>
      </c>
      <c r="B23" s="44">
        <v>454.92099999999999</v>
      </c>
      <c r="C23" s="45"/>
      <c r="D23" s="46">
        <v>4.05</v>
      </c>
      <c r="E23" s="47"/>
      <c r="F23" s="49"/>
      <c r="G23" s="46">
        <v>0.78</v>
      </c>
      <c r="H23" s="50"/>
      <c r="I23" s="48"/>
      <c r="J23" s="46">
        <v>10.3</v>
      </c>
      <c r="K23" s="51"/>
      <c r="L23" s="48"/>
      <c r="M23" s="46"/>
      <c r="N23" s="69"/>
      <c r="O23" s="48"/>
      <c r="P23" s="46">
        <v>13.2</v>
      </c>
      <c r="Q23" s="50"/>
      <c r="R23" s="48"/>
      <c r="S23" s="46">
        <v>5.42</v>
      </c>
      <c r="T23" s="50"/>
      <c r="U23" s="48"/>
      <c r="V23" s="46">
        <v>0</v>
      </c>
      <c r="W23" s="47"/>
      <c r="X23" s="48"/>
      <c r="AE23" s="60"/>
    </row>
    <row r="24" spans="1:31" s="52" customFormat="1" ht="10.5" customHeight="1" x14ac:dyDescent="0.2">
      <c r="A24" s="61" t="s">
        <v>22</v>
      </c>
      <c r="B24" s="44"/>
      <c r="C24" s="45">
        <f>(B25-B23)*1000</f>
        <v>30.000000000029559</v>
      </c>
      <c r="D24" s="53"/>
      <c r="E24" s="50">
        <f>(D23+D25)/2</f>
        <v>4.05</v>
      </c>
      <c r="F24" s="54">
        <f>C24*E24</f>
        <v>121.50000000011971</v>
      </c>
      <c r="G24" s="53"/>
      <c r="H24" s="50">
        <f>(G23+G25)/2</f>
        <v>0.79</v>
      </c>
      <c r="I24" s="54">
        <f>C24*H24</f>
        <v>23.700000000023351</v>
      </c>
      <c r="J24" s="53"/>
      <c r="K24" s="51">
        <f>(J23+J25)/2</f>
        <v>10.3</v>
      </c>
      <c r="L24" s="54">
        <f>C24*K24</f>
        <v>309.00000000030445</v>
      </c>
      <c r="M24" s="56"/>
      <c r="N24" s="51">
        <f>(M23+M25)/2</f>
        <v>0</v>
      </c>
      <c r="O24" s="54">
        <f>C24*N24</f>
        <v>0</v>
      </c>
      <c r="P24" s="53"/>
      <c r="Q24" s="50">
        <f>(P23+P25)/2</f>
        <v>13.2</v>
      </c>
      <c r="R24" s="55">
        <f>C24*Q24</f>
        <v>396.00000000039017</v>
      </c>
      <c r="S24" s="53"/>
      <c r="T24" s="50">
        <f>(S23+S25)/2</f>
        <v>5.42</v>
      </c>
      <c r="U24" s="55">
        <f>C24*T24</f>
        <v>162.60000000016021</v>
      </c>
      <c r="V24" s="53"/>
      <c r="W24" s="50">
        <f>(V23+V25)/2</f>
        <v>0</v>
      </c>
      <c r="X24" s="54">
        <f>C24*W24</f>
        <v>0</v>
      </c>
      <c r="AE24" s="60"/>
    </row>
    <row r="25" spans="1:31" s="52" customFormat="1" ht="10.5" customHeight="1" x14ac:dyDescent="0.2">
      <c r="A25" s="43">
        <v>10</v>
      </c>
      <c r="B25" s="58">
        <v>454.95100000000002</v>
      </c>
      <c r="C25" s="45"/>
      <c r="D25" s="46">
        <v>4.05</v>
      </c>
      <c r="E25" s="47"/>
      <c r="F25" s="49"/>
      <c r="G25" s="46">
        <v>0.8</v>
      </c>
      <c r="H25" s="50"/>
      <c r="I25" s="48"/>
      <c r="J25" s="46">
        <v>10.3</v>
      </c>
      <c r="K25" s="51"/>
      <c r="L25" s="48"/>
      <c r="M25" s="46"/>
      <c r="N25" s="69"/>
      <c r="O25" s="48"/>
      <c r="P25" s="46">
        <v>13.2</v>
      </c>
      <c r="Q25" s="50"/>
      <c r="R25" s="59"/>
      <c r="S25" s="46">
        <v>5.42</v>
      </c>
      <c r="T25" s="50"/>
      <c r="U25" s="48"/>
      <c r="V25" s="46">
        <v>0</v>
      </c>
      <c r="W25" s="47"/>
      <c r="X25" s="48"/>
      <c r="AE25" s="60"/>
    </row>
    <row r="26" spans="1:31" s="52" customFormat="1" ht="10.5" customHeight="1" x14ac:dyDescent="0.2">
      <c r="A26" s="43"/>
      <c r="B26" s="62"/>
      <c r="C26" s="63"/>
      <c r="D26" s="70"/>
      <c r="E26" s="71"/>
      <c r="F26" s="72"/>
      <c r="G26" s="70"/>
      <c r="H26" s="65"/>
      <c r="I26" s="66"/>
      <c r="J26" s="70"/>
      <c r="K26" s="65"/>
      <c r="L26" s="66"/>
      <c r="M26" s="70"/>
      <c r="N26" s="51"/>
      <c r="O26" s="66"/>
      <c r="P26" s="70"/>
      <c r="Q26" s="65"/>
      <c r="R26" s="67"/>
      <c r="S26" s="70"/>
      <c r="T26" s="65"/>
      <c r="U26" s="67"/>
      <c r="V26" s="70"/>
      <c r="W26" s="71"/>
      <c r="X26" s="66"/>
      <c r="AE26" s="60"/>
    </row>
    <row r="27" spans="1:31" s="52" customFormat="1" ht="10.5" customHeight="1" x14ac:dyDescent="0.2">
      <c r="A27" s="43">
        <v>11</v>
      </c>
      <c r="B27" s="44">
        <v>454.95100000000002</v>
      </c>
      <c r="C27" s="45"/>
      <c r="D27" s="46">
        <v>4.0999999999999996</v>
      </c>
      <c r="E27" s="47"/>
      <c r="F27" s="49"/>
      <c r="G27" s="46">
        <v>0.76</v>
      </c>
      <c r="H27" s="50"/>
      <c r="I27" s="48"/>
      <c r="J27" s="46">
        <v>13.65</v>
      </c>
      <c r="K27" s="50"/>
      <c r="L27" s="48"/>
      <c r="M27" s="46">
        <v>3</v>
      </c>
      <c r="N27" s="51"/>
      <c r="O27" s="48"/>
      <c r="P27" s="46">
        <v>15.7</v>
      </c>
      <c r="Q27" s="50"/>
      <c r="R27" s="48"/>
      <c r="S27" s="46">
        <v>5.6</v>
      </c>
      <c r="T27" s="50"/>
      <c r="U27" s="48"/>
      <c r="V27" s="46">
        <v>15.4</v>
      </c>
      <c r="W27" s="47"/>
      <c r="X27" s="48"/>
      <c r="AE27" s="60"/>
    </row>
    <row r="28" spans="1:31" s="60" customFormat="1" ht="10.5" customHeight="1" x14ac:dyDescent="0.2">
      <c r="A28" s="43"/>
      <c r="B28" s="58"/>
      <c r="C28" s="45">
        <f>(B29-B27)*1000</f>
        <v>72.999999999979082</v>
      </c>
      <c r="D28" s="53"/>
      <c r="E28" s="50">
        <f>(D25+D29)/2</f>
        <v>4.0749999999999993</v>
      </c>
      <c r="F28" s="54">
        <f>C28*E28</f>
        <v>297.4749999999147</v>
      </c>
      <c r="G28" s="53"/>
      <c r="H28" s="50">
        <f>(G27+G29)/2</f>
        <v>0.76</v>
      </c>
      <c r="I28" s="54">
        <f>C28*H28</f>
        <v>55.479999999984102</v>
      </c>
      <c r="J28" s="56"/>
      <c r="K28" s="50">
        <f>(J27+J29)/2</f>
        <v>13.65</v>
      </c>
      <c r="L28" s="54">
        <f>C28*K28</f>
        <v>996.44999999971446</v>
      </c>
      <c r="M28" s="56"/>
      <c r="N28" s="51">
        <f>(M27+M29)/2</f>
        <v>3</v>
      </c>
      <c r="O28" s="54">
        <f>C28*N28</f>
        <v>218.99999999993724</v>
      </c>
      <c r="P28" s="53"/>
      <c r="Q28" s="50">
        <f>(P27+P29)/2</f>
        <v>15.7</v>
      </c>
      <c r="R28" s="55">
        <f>C28*Q28</f>
        <v>1146.0999999996716</v>
      </c>
      <c r="S28" s="53"/>
      <c r="T28" s="50"/>
      <c r="U28" s="55">
        <f>C28*T28</f>
        <v>0</v>
      </c>
      <c r="V28" s="53"/>
      <c r="W28" s="50">
        <f>(V27+V29)/2</f>
        <v>15.4</v>
      </c>
      <c r="X28" s="54">
        <f>C28*W28</f>
        <v>1124.1999999996779</v>
      </c>
    </row>
    <row r="29" spans="1:31" s="52" customFormat="1" ht="10.5" customHeight="1" x14ac:dyDescent="0.2">
      <c r="A29" s="43">
        <v>12</v>
      </c>
      <c r="B29" s="44">
        <v>455.024</v>
      </c>
      <c r="C29" s="45"/>
      <c r="D29" s="46">
        <v>4.0999999999999996</v>
      </c>
      <c r="E29" s="47"/>
      <c r="F29" s="49"/>
      <c r="G29" s="46">
        <v>0.76</v>
      </c>
      <c r="H29" s="50"/>
      <c r="I29" s="48"/>
      <c r="J29" s="46">
        <v>13.65</v>
      </c>
      <c r="K29" s="50"/>
      <c r="L29" s="48"/>
      <c r="M29" s="46">
        <v>3</v>
      </c>
      <c r="N29" s="51"/>
      <c r="O29" s="48"/>
      <c r="P29" s="46">
        <v>15.7</v>
      </c>
      <c r="Q29" s="50"/>
      <c r="R29" s="48"/>
      <c r="S29" s="46">
        <v>5.6</v>
      </c>
      <c r="T29" s="50"/>
      <c r="U29" s="48"/>
      <c r="V29" s="46">
        <v>15.4</v>
      </c>
      <c r="W29" s="47"/>
      <c r="X29" s="48"/>
      <c r="AE29" s="60"/>
    </row>
    <row r="30" spans="1:31" s="52" customFormat="1" ht="10.5" customHeight="1" x14ac:dyDescent="0.2">
      <c r="A30" s="43"/>
      <c r="B30" s="62"/>
      <c r="C30" s="63"/>
      <c r="D30" s="64"/>
      <c r="E30" s="65"/>
      <c r="F30" s="66"/>
      <c r="G30" s="64"/>
      <c r="H30" s="65"/>
      <c r="I30" s="66"/>
      <c r="J30" s="64"/>
      <c r="K30" s="65"/>
      <c r="L30" s="66"/>
      <c r="M30" s="64"/>
      <c r="N30" s="51"/>
      <c r="O30" s="66"/>
      <c r="P30" s="64"/>
      <c r="Q30" s="65"/>
      <c r="R30" s="67"/>
      <c r="S30" s="64"/>
      <c r="T30" s="65"/>
      <c r="U30" s="67"/>
      <c r="V30" s="64"/>
      <c r="W30" s="65"/>
      <c r="X30" s="66"/>
      <c r="AE30" s="60"/>
    </row>
    <row r="31" spans="1:31" s="52" customFormat="1" ht="10.5" customHeight="1" x14ac:dyDescent="0.2">
      <c r="A31" s="43">
        <v>13</v>
      </c>
      <c r="B31" s="44">
        <v>455.024</v>
      </c>
      <c r="C31" s="45"/>
      <c r="D31" s="46">
        <v>4.7</v>
      </c>
      <c r="E31" s="47"/>
      <c r="F31" s="49"/>
      <c r="G31" s="46">
        <v>1.2</v>
      </c>
      <c r="H31" s="50"/>
      <c r="I31" s="48"/>
      <c r="J31" s="46">
        <v>10.85</v>
      </c>
      <c r="K31" s="51"/>
      <c r="L31" s="48"/>
      <c r="M31" s="46"/>
      <c r="N31" s="51"/>
      <c r="O31" s="48"/>
      <c r="P31" s="46">
        <v>14</v>
      </c>
      <c r="Q31" s="50"/>
      <c r="R31" s="48"/>
      <c r="S31" s="46">
        <v>5.08</v>
      </c>
      <c r="T31" s="50"/>
      <c r="U31" s="48"/>
      <c r="V31" s="46">
        <v>0</v>
      </c>
      <c r="W31" s="47"/>
      <c r="X31" s="48"/>
      <c r="AE31" s="60"/>
    </row>
    <row r="32" spans="1:31" s="52" customFormat="1" ht="10.5" customHeight="1" x14ac:dyDescent="0.2">
      <c r="A32" s="61" t="s">
        <v>22</v>
      </c>
      <c r="B32" s="44"/>
      <c r="C32" s="45">
        <f>(B33-B31)*1000</f>
        <v>76.999999999998181</v>
      </c>
      <c r="D32" s="53"/>
      <c r="E32" s="50">
        <f>(D31+D33)/2</f>
        <v>4.7</v>
      </c>
      <c r="F32" s="54">
        <f>C32*E32</f>
        <v>361.89999999999145</v>
      </c>
      <c r="G32" s="53"/>
      <c r="H32" s="50">
        <f>(G31+G33)/2</f>
        <v>1.2</v>
      </c>
      <c r="I32" s="54">
        <f>C32*H32</f>
        <v>92.399999999997817</v>
      </c>
      <c r="J32" s="53"/>
      <c r="K32" s="51">
        <f>(J31+J33)/2</f>
        <v>10.85</v>
      </c>
      <c r="L32" s="54">
        <f>C32*K32</f>
        <v>835.44999999998026</v>
      </c>
      <c r="M32" s="56"/>
      <c r="N32" s="51">
        <f>(M31+M33)/2</f>
        <v>0</v>
      </c>
      <c r="O32" s="54">
        <f>C32*N32</f>
        <v>0</v>
      </c>
      <c r="P32" s="53"/>
      <c r="Q32" s="50">
        <f>(P31+P33)/2</f>
        <v>14</v>
      </c>
      <c r="R32" s="55">
        <f>C32*Q32</f>
        <v>1077.9999999999745</v>
      </c>
      <c r="S32" s="53"/>
      <c r="T32" s="50">
        <f>(S31+S33)/2</f>
        <v>5.08</v>
      </c>
      <c r="U32" s="55">
        <f>C32*T32</f>
        <v>391.15999999999076</v>
      </c>
      <c r="V32" s="53"/>
      <c r="W32" s="50">
        <f>(V31+V33)/2</f>
        <v>0</v>
      </c>
      <c r="X32" s="54">
        <f>C32*W32</f>
        <v>0</v>
      </c>
      <c r="AE32" s="60"/>
    </row>
    <row r="33" spans="1:31" s="52" customFormat="1" ht="10.5" customHeight="1" x14ac:dyDescent="0.2">
      <c r="A33" s="43">
        <v>14</v>
      </c>
      <c r="B33" s="44">
        <v>455.101</v>
      </c>
      <c r="C33" s="45"/>
      <c r="D33" s="46">
        <v>4.7</v>
      </c>
      <c r="E33" s="47"/>
      <c r="F33" s="49"/>
      <c r="G33" s="46">
        <v>1.2</v>
      </c>
      <c r="H33" s="50"/>
      <c r="I33" s="48"/>
      <c r="J33" s="46">
        <v>10.85</v>
      </c>
      <c r="K33" s="51"/>
      <c r="L33" s="48"/>
      <c r="M33" s="46"/>
      <c r="N33" s="51"/>
      <c r="O33" s="48"/>
      <c r="P33" s="46">
        <v>14</v>
      </c>
      <c r="Q33" s="50"/>
      <c r="R33" s="48"/>
      <c r="S33" s="46">
        <v>5.08</v>
      </c>
      <c r="T33" s="50"/>
      <c r="U33" s="48"/>
      <c r="V33" s="46">
        <v>0</v>
      </c>
      <c r="W33" s="47"/>
      <c r="X33" s="48"/>
      <c r="AE33" s="60"/>
    </row>
    <row r="34" spans="1:31" s="52" customFormat="1" ht="10.5" customHeight="1" x14ac:dyDescent="0.2">
      <c r="A34" s="43"/>
      <c r="B34" s="62"/>
      <c r="C34" s="63"/>
      <c r="D34" s="64"/>
      <c r="E34" s="65"/>
      <c r="F34" s="73"/>
      <c r="G34" s="64"/>
      <c r="H34" s="65"/>
      <c r="I34" s="73"/>
      <c r="J34" s="64"/>
      <c r="K34" s="65"/>
      <c r="L34" s="73"/>
      <c r="M34" s="64"/>
      <c r="N34" s="65"/>
      <c r="O34" s="73"/>
      <c r="P34" s="64"/>
      <c r="Q34" s="65"/>
      <c r="R34" s="74"/>
      <c r="S34" s="64"/>
      <c r="T34" s="65"/>
      <c r="U34" s="74"/>
      <c r="V34" s="64"/>
      <c r="W34" s="65"/>
      <c r="X34" s="73"/>
      <c r="AE34" s="60"/>
    </row>
    <row r="35" spans="1:31" s="52" customFormat="1" ht="10.5" customHeight="1" x14ac:dyDescent="0.2">
      <c r="A35" s="75">
        <v>15</v>
      </c>
      <c r="B35" s="44">
        <v>455.101</v>
      </c>
      <c r="C35" s="45"/>
      <c r="D35" s="46">
        <v>3.1</v>
      </c>
      <c r="E35" s="50"/>
      <c r="F35" s="49"/>
      <c r="G35" s="46">
        <v>0.57999999999999996</v>
      </c>
      <c r="H35" s="50"/>
      <c r="I35" s="48"/>
      <c r="J35" s="46">
        <v>13.565</v>
      </c>
      <c r="K35" s="50"/>
      <c r="L35" s="48"/>
      <c r="M35" s="46">
        <v>3.16</v>
      </c>
      <c r="N35" s="51"/>
      <c r="O35" s="48"/>
      <c r="P35" s="46">
        <v>14.3</v>
      </c>
      <c r="Q35" s="50"/>
      <c r="R35" s="48"/>
      <c r="S35" s="46">
        <v>6.24</v>
      </c>
      <c r="T35" s="50"/>
      <c r="U35" s="48"/>
      <c r="V35" s="46">
        <v>13.1</v>
      </c>
      <c r="W35" s="47"/>
      <c r="X35" s="48"/>
      <c r="AE35" s="60"/>
    </row>
    <row r="36" spans="1:31" s="52" customFormat="1" ht="10.5" customHeight="1" x14ac:dyDescent="0.2">
      <c r="A36" s="43"/>
      <c r="B36" s="44"/>
      <c r="C36" s="45">
        <f>(B37-B35)*1000</f>
        <v>40.999999999996817</v>
      </c>
      <c r="D36" s="53"/>
      <c r="E36" s="50">
        <f>(D35+D37)/2</f>
        <v>3.1150000000000002</v>
      </c>
      <c r="F36" s="54">
        <f>C36*E36</f>
        <v>127.7149999999901</v>
      </c>
      <c r="G36" s="53"/>
      <c r="H36" s="50">
        <f>(G35+G37)/2</f>
        <v>0.59</v>
      </c>
      <c r="I36" s="54">
        <f>C36*H36</f>
        <v>24.189999999998122</v>
      </c>
      <c r="J36" s="53"/>
      <c r="K36" s="50">
        <f>(J35+J37)/2</f>
        <v>13.5825</v>
      </c>
      <c r="L36" s="54">
        <f>C36*K36</f>
        <v>556.88249999995674</v>
      </c>
      <c r="M36" s="56"/>
      <c r="N36" s="51">
        <f>(M35+M37)/2</f>
        <v>3.16</v>
      </c>
      <c r="O36" s="54">
        <f>C36*N36</f>
        <v>129.55999999998994</v>
      </c>
      <c r="P36" s="53"/>
      <c r="Q36" s="50">
        <f>(P35+P37)/2</f>
        <v>14.3</v>
      </c>
      <c r="R36" s="55">
        <f>C36*Q36</f>
        <v>586.29999999995448</v>
      </c>
      <c r="S36" s="53"/>
      <c r="T36" s="50">
        <f>(S35+S37)/2</f>
        <v>6.23</v>
      </c>
      <c r="U36" s="55">
        <f>C36*T36</f>
        <v>255.4299999999802</v>
      </c>
      <c r="V36" s="53"/>
      <c r="W36" s="50">
        <f>(V35+V37)/2</f>
        <v>13.1</v>
      </c>
      <c r="X36" s="54">
        <f>C36*W36</f>
        <v>537.0999999999583</v>
      </c>
      <c r="AE36" s="60"/>
    </row>
    <row r="37" spans="1:31" s="52" customFormat="1" ht="10.5" customHeight="1" x14ac:dyDescent="0.2">
      <c r="A37" s="43">
        <v>16</v>
      </c>
      <c r="B37" s="44">
        <v>455.142</v>
      </c>
      <c r="C37" s="45"/>
      <c r="D37" s="46">
        <v>3.13</v>
      </c>
      <c r="E37" s="50"/>
      <c r="F37" s="49"/>
      <c r="G37" s="46">
        <v>0.6</v>
      </c>
      <c r="H37" s="50"/>
      <c r="I37" s="48"/>
      <c r="J37" s="46">
        <v>13.6</v>
      </c>
      <c r="K37" s="50"/>
      <c r="L37" s="48"/>
      <c r="M37" s="46">
        <v>3.16</v>
      </c>
      <c r="N37" s="51"/>
      <c r="O37" s="48"/>
      <c r="P37" s="46">
        <v>14.3</v>
      </c>
      <c r="Q37" s="50"/>
      <c r="R37" s="48"/>
      <c r="S37" s="46">
        <v>6.22</v>
      </c>
      <c r="T37" s="50"/>
      <c r="U37" s="48"/>
      <c r="V37" s="46">
        <v>13.1</v>
      </c>
      <c r="W37" s="47"/>
      <c r="X37" s="48"/>
      <c r="AE37" s="60"/>
    </row>
    <row r="38" spans="1:31" s="52" customFormat="1" ht="10.5" customHeight="1" x14ac:dyDescent="0.2">
      <c r="A38" s="61" t="s">
        <v>15</v>
      </c>
      <c r="B38" s="62"/>
      <c r="C38" s="63"/>
      <c r="D38" s="64"/>
      <c r="E38" s="65"/>
      <c r="F38" s="66"/>
      <c r="G38" s="64"/>
      <c r="H38" s="65"/>
      <c r="I38" s="66"/>
      <c r="J38" s="64"/>
      <c r="K38" s="65"/>
      <c r="L38" s="66"/>
      <c r="M38" s="64"/>
      <c r="N38" s="65"/>
      <c r="O38" s="66"/>
      <c r="P38" s="64"/>
      <c r="Q38" s="65"/>
      <c r="R38" s="67"/>
      <c r="S38" s="64"/>
      <c r="T38" s="65"/>
      <c r="U38" s="67"/>
      <c r="V38" s="64"/>
      <c r="W38" s="65"/>
      <c r="X38" s="66"/>
      <c r="AE38" s="60"/>
    </row>
    <row r="39" spans="1:31" s="52" customFormat="1" ht="10.5" customHeight="1" x14ac:dyDescent="0.2">
      <c r="A39" s="75">
        <v>17</v>
      </c>
      <c r="B39" s="44">
        <v>455.142</v>
      </c>
      <c r="C39" s="45"/>
      <c r="D39" s="46">
        <v>4.7</v>
      </c>
      <c r="E39" s="47"/>
      <c r="F39" s="49"/>
      <c r="G39" s="46">
        <v>1.54</v>
      </c>
      <c r="H39" s="50"/>
      <c r="I39" s="48"/>
      <c r="J39" s="46">
        <v>17.45</v>
      </c>
      <c r="K39" s="50"/>
      <c r="L39" s="54"/>
      <c r="M39" s="46">
        <v>4.0999999999999996</v>
      </c>
      <c r="N39" s="51"/>
      <c r="O39" s="54"/>
      <c r="P39" s="46">
        <v>15.9</v>
      </c>
      <c r="Q39" s="50"/>
      <c r="R39" s="59"/>
      <c r="S39" s="46">
        <v>7.16</v>
      </c>
      <c r="T39" s="50"/>
      <c r="U39" s="59"/>
      <c r="V39" s="46">
        <v>19.100000000000001</v>
      </c>
      <c r="W39" s="47"/>
      <c r="X39" s="48"/>
      <c r="AE39" s="60"/>
    </row>
    <row r="40" spans="1:31" s="52" customFormat="1" ht="10.5" customHeight="1" x14ac:dyDescent="0.2">
      <c r="A40" s="43"/>
      <c r="B40" s="44"/>
      <c r="C40" s="45">
        <f>(B41-B39)*1000</f>
        <v>98.000000000013188</v>
      </c>
      <c r="D40" s="53"/>
      <c r="E40" s="50">
        <f>(D39+D41)/2</f>
        <v>4.75</v>
      </c>
      <c r="F40" s="54">
        <f>C40*E40</f>
        <v>465.50000000006264</v>
      </c>
      <c r="G40" s="53"/>
      <c r="H40" s="50">
        <f>(G39+G41)/2</f>
        <v>1.57</v>
      </c>
      <c r="I40" s="54">
        <f>C40*H40</f>
        <v>153.8600000000207</v>
      </c>
      <c r="J40" s="53"/>
      <c r="K40" s="50">
        <f>(J39+J41)/2</f>
        <v>17.324999999999999</v>
      </c>
      <c r="L40" s="54">
        <f>C40*K40</f>
        <v>1697.8500000002284</v>
      </c>
      <c r="M40" s="56"/>
      <c r="N40" s="51">
        <f>(M39+M41)/2</f>
        <v>4.05</v>
      </c>
      <c r="O40" s="54">
        <f>C40*N40</f>
        <v>396.90000000005341</v>
      </c>
      <c r="P40" s="53"/>
      <c r="Q40" s="50">
        <f>(P39+P41)/2</f>
        <v>15.95</v>
      </c>
      <c r="R40" s="55">
        <f>C40*Q40</f>
        <v>1563.1000000002102</v>
      </c>
      <c r="S40" s="53" t="s">
        <v>19</v>
      </c>
      <c r="T40" s="50">
        <f>(S39+S41)/2</f>
        <v>7.18</v>
      </c>
      <c r="U40" s="55">
        <f>C40*T40</f>
        <v>703.64000000009469</v>
      </c>
      <c r="V40" s="53"/>
      <c r="W40" s="50">
        <f>(V39+V41)/2</f>
        <v>19.125</v>
      </c>
      <c r="X40" s="54">
        <f>C40*W40</f>
        <v>1874.2500000002522</v>
      </c>
      <c r="AE40" s="60"/>
    </row>
    <row r="41" spans="1:31" s="52" customFormat="1" ht="10.5" customHeight="1" x14ac:dyDescent="0.2">
      <c r="A41" s="43">
        <v>18</v>
      </c>
      <c r="B41" s="44">
        <v>455.24</v>
      </c>
      <c r="C41" s="45"/>
      <c r="D41" s="46">
        <v>4.8</v>
      </c>
      <c r="E41" s="47"/>
      <c r="F41" s="49"/>
      <c r="G41" s="46">
        <v>1.6</v>
      </c>
      <c r="H41" s="50"/>
      <c r="I41" s="48"/>
      <c r="J41" s="46">
        <v>17.2</v>
      </c>
      <c r="K41" s="50"/>
      <c r="L41" s="48"/>
      <c r="M41" s="46">
        <v>4</v>
      </c>
      <c r="N41" s="51"/>
      <c r="O41" s="48"/>
      <c r="P41" s="46">
        <v>16</v>
      </c>
      <c r="Q41" s="50"/>
      <c r="R41" s="48"/>
      <c r="S41" s="46">
        <v>7.2</v>
      </c>
      <c r="T41" s="50"/>
      <c r="U41" s="48"/>
      <c r="V41" s="46">
        <v>19.149999999999999</v>
      </c>
      <c r="W41" s="47"/>
      <c r="X41" s="48"/>
      <c r="AE41" s="60"/>
    </row>
    <row r="42" spans="1:31" s="52" customFormat="1" ht="10.5" customHeight="1" x14ac:dyDescent="0.2">
      <c r="A42" s="43"/>
      <c r="B42" s="44"/>
      <c r="C42" s="45">
        <f>(B43-B41)*1000</f>
        <v>34.999999999968168</v>
      </c>
      <c r="D42" s="53"/>
      <c r="E42" s="50">
        <f>(D41+D43)/2</f>
        <v>5.6</v>
      </c>
      <c r="F42" s="54">
        <f>C42*E42</f>
        <v>195.99999999982174</v>
      </c>
      <c r="G42" s="53"/>
      <c r="H42" s="50">
        <f>(G41+G43)/2</f>
        <v>1.1600000000000001</v>
      </c>
      <c r="I42" s="54">
        <f>C42*H42</f>
        <v>40.599999999963082</v>
      </c>
      <c r="J42" s="53"/>
      <c r="K42" s="50">
        <f>(J41+J43)/2</f>
        <v>17.96</v>
      </c>
      <c r="L42" s="54">
        <f>C42*K42</f>
        <v>628.59999999942829</v>
      </c>
      <c r="M42" s="56"/>
      <c r="N42" s="51">
        <f>(M41+M43)/2</f>
        <v>3.8</v>
      </c>
      <c r="O42" s="54">
        <f>C42*N42</f>
        <v>132.99999999987904</v>
      </c>
      <c r="P42" s="53"/>
      <c r="Q42" s="50">
        <f>(P41+P43)/2</f>
        <v>16.8</v>
      </c>
      <c r="R42" s="55">
        <f>C42*Q42</f>
        <v>587.99999999946522</v>
      </c>
      <c r="S42" s="53"/>
      <c r="T42" s="50">
        <f>(S41+S43)/2</f>
        <v>7.58</v>
      </c>
      <c r="U42" s="55">
        <f>C42*T42</f>
        <v>265.29999999975871</v>
      </c>
      <c r="V42" s="53"/>
      <c r="W42" s="50">
        <f>(V41+V43)/2</f>
        <v>18.174999999999997</v>
      </c>
      <c r="X42" s="54">
        <f>C42*W42</f>
        <v>636.12499999942133</v>
      </c>
      <c r="AE42" s="60"/>
    </row>
    <row r="43" spans="1:31" s="52" customFormat="1" ht="10.5" customHeight="1" x14ac:dyDescent="0.2">
      <c r="A43" s="43">
        <v>19</v>
      </c>
      <c r="B43" s="44">
        <v>455.27499999999998</v>
      </c>
      <c r="C43" s="45"/>
      <c r="D43" s="46">
        <v>6.4</v>
      </c>
      <c r="E43" s="47"/>
      <c r="F43" s="49"/>
      <c r="G43" s="46">
        <v>0.72</v>
      </c>
      <c r="H43" s="50"/>
      <c r="I43" s="48"/>
      <c r="J43" s="46">
        <v>18.72</v>
      </c>
      <c r="K43" s="50"/>
      <c r="L43" s="48"/>
      <c r="M43" s="46">
        <v>3.6</v>
      </c>
      <c r="N43" s="51"/>
      <c r="O43" s="48"/>
      <c r="P43" s="46">
        <v>17.600000000000001</v>
      </c>
      <c r="Q43" s="50"/>
      <c r="R43" s="48"/>
      <c r="S43" s="46">
        <v>7.96</v>
      </c>
      <c r="T43" s="50"/>
      <c r="U43" s="48"/>
      <c r="V43" s="46">
        <v>17.2</v>
      </c>
      <c r="W43" s="47"/>
      <c r="X43" s="48"/>
      <c r="AE43" s="60"/>
    </row>
    <row r="44" spans="1:31" s="52" customFormat="1" ht="10.5" customHeight="1" x14ac:dyDescent="0.2">
      <c r="A44" s="43"/>
      <c r="B44" s="44"/>
      <c r="C44" s="45">
        <f>(B45-B43)*1000</f>
        <v>25.000000000034106</v>
      </c>
      <c r="D44" s="53"/>
      <c r="E44" s="50">
        <f>(D43+D45)/2</f>
        <v>6.25</v>
      </c>
      <c r="F44" s="54">
        <f>C44*E44</f>
        <v>156.25000000021316</v>
      </c>
      <c r="G44" s="53"/>
      <c r="H44" s="50">
        <f>(G43+G45)/2</f>
        <v>0.82000000000000006</v>
      </c>
      <c r="I44" s="54">
        <f>C44*H44</f>
        <v>20.500000000027967</v>
      </c>
      <c r="J44" s="53"/>
      <c r="K44" s="50">
        <f>(J43+J45)/2</f>
        <v>18.59</v>
      </c>
      <c r="L44" s="54">
        <f>C44*K44</f>
        <v>464.75000000063403</v>
      </c>
      <c r="M44" s="56"/>
      <c r="N44" s="51">
        <f>(M43+M45)/2</f>
        <v>3.39</v>
      </c>
      <c r="O44" s="54">
        <f>C44*N44</f>
        <v>84.75000000011562</v>
      </c>
      <c r="P44" s="53"/>
      <c r="Q44" s="50">
        <f>(P43+P45)/2</f>
        <v>16.75</v>
      </c>
      <c r="R44" s="55">
        <f>C44*Q44</f>
        <v>418.75000000057128</v>
      </c>
      <c r="S44" s="53"/>
      <c r="T44" s="50">
        <f>(S43+S45)/2</f>
        <v>6.9700000000000006</v>
      </c>
      <c r="U44" s="55">
        <f>C44*T44</f>
        <v>174.25000000023775</v>
      </c>
      <c r="V44" s="53"/>
      <c r="W44" s="50">
        <f>(V43+V45)/2</f>
        <v>16.55</v>
      </c>
      <c r="X44" s="54">
        <f>C44*W44</f>
        <v>413.75000000056446</v>
      </c>
      <c r="AE44" s="60"/>
    </row>
    <row r="45" spans="1:31" s="52" customFormat="1" ht="10.5" customHeight="1" x14ac:dyDescent="0.2">
      <c r="A45" s="43">
        <v>20</v>
      </c>
      <c r="B45" s="44">
        <v>455.3</v>
      </c>
      <c r="C45" s="45"/>
      <c r="D45" s="46">
        <v>6.1</v>
      </c>
      <c r="E45" s="47"/>
      <c r="F45" s="49"/>
      <c r="G45" s="46">
        <v>0.92</v>
      </c>
      <c r="H45" s="50"/>
      <c r="I45" s="48"/>
      <c r="J45" s="46">
        <v>18.46</v>
      </c>
      <c r="K45" s="50"/>
      <c r="L45" s="48"/>
      <c r="M45" s="46">
        <v>3.18</v>
      </c>
      <c r="N45" s="51"/>
      <c r="O45" s="48"/>
      <c r="P45" s="46">
        <v>15.9</v>
      </c>
      <c r="Q45" s="50"/>
      <c r="R45" s="48"/>
      <c r="S45" s="46">
        <v>5.98</v>
      </c>
      <c r="T45" s="50"/>
      <c r="U45" s="48"/>
      <c r="V45" s="46">
        <v>15.9</v>
      </c>
      <c r="W45" s="47"/>
      <c r="X45" s="48"/>
      <c r="AE45" s="60"/>
    </row>
    <row r="46" spans="1:31" s="52" customFormat="1" ht="10.5" customHeight="1" x14ac:dyDescent="0.2">
      <c r="A46" s="43"/>
      <c r="B46" s="44"/>
      <c r="C46" s="45">
        <f>(B47-B45)*1000</f>
        <v>24.999999999977263</v>
      </c>
      <c r="D46" s="53"/>
      <c r="E46" s="50">
        <f>(D45+D47)/2</f>
        <v>6.4</v>
      </c>
      <c r="F46" s="54">
        <f>C46*E46</f>
        <v>159.99999999985448</v>
      </c>
      <c r="G46" s="53"/>
      <c r="H46" s="50">
        <f>(G45+G47)/2</f>
        <v>1.3900000000000001</v>
      </c>
      <c r="I46" s="54">
        <f>C46*H46</f>
        <v>34.749999999968395</v>
      </c>
      <c r="J46" s="53"/>
      <c r="K46" s="50">
        <f>(J45+J47)/2</f>
        <v>17.39</v>
      </c>
      <c r="L46" s="54">
        <f>C46*K46</f>
        <v>434.7499999996046</v>
      </c>
      <c r="M46" s="56"/>
      <c r="N46" s="51">
        <f>(M45+M47)/2</f>
        <v>2.99</v>
      </c>
      <c r="O46" s="54">
        <f>C46*N46</f>
        <v>74.749999999932015</v>
      </c>
      <c r="P46" s="53"/>
      <c r="Q46" s="50">
        <f>(P45+P47)/2</f>
        <v>14.65</v>
      </c>
      <c r="R46" s="55">
        <f>C46*Q46</f>
        <v>366.2499999996669</v>
      </c>
      <c r="S46" s="53"/>
      <c r="T46" s="50">
        <f>(S45+S47)/2</f>
        <v>6.4050000000000002</v>
      </c>
      <c r="U46" s="55">
        <f>C46*T46</f>
        <v>160.12499999985437</v>
      </c>
      <c r="V46" s="53"/>
      <c r="W46" s="50">
        <f>(V45+V47)/2</f>
        <v>14.65</v>
      </c>
      <c r="X46" s="54">
        <f>C46*W46</f>
        <v>366.2499999996669</v>
      </c>
      <c r="AE46" s="60"/>
    </row>
    <row r="47" spans="1:31" s="52" customFormat="1" ht="10.5" customHeight="1" x14ac:dyDescent="0.2">
      <c r="A47" s="43">
        <v>21</v>
      </c>
      <c r="B47" s="44">
        <v>455.32499999999999</v>
      </c>
      <c r="C47" s="45"/>
      <c r="D47" s="46">
        <v>6.7</v>
      </c>
      <c r="E47" s="47"/>
      <c r="F47" s="49"/>
      <c r="G47" s="46">
        <v>1.86</v>
      </c>
      <c r="H47" s="50"/>
      <c r="I47" s="48"/>
      <c r="J47" s="46">
        <v>16.32</v>
      </c>
      <c r="K47" s="50"/>
      <c r="L47" s="48"/>
      <c r="M47" s="46">
        <v>2.8</v>
      </c>
      <c r="N47" s="51"/>
      <c r="O47" s="48"/>
      <c r="P47" s="46">
        <v>13.4</v>
      </c>
      <c r="Q47" s="50"/>
      <c r="R47" s="48"/>
      <c r="S47" s="46">
        <v>6.83</v>
      </c>
      <c r="T47" s="50"/>
      <c r="U47" s="48"/>
      <c r="V47" s="46">
        <v>13.4</v>
      </c>
      <c r="W47" s="47"/>
      <c r="X47" s="48"/>
      <c r="AE47" s="60"/>
    </row>
    <row r="48" spans="1:31" s="52" customFormat="1" ht="10.5" customHeight="1" x14ac:dyDescent="0.2">
      <c r="A48" s="43"/>
      <c r="B48" s="44"/>
      <c r="C48" s="45">
        <f>(B49-B47)*1000</f>
        <v>16.999999999995907</v>
      </c>
      <c r="D48" s="53"/>
      <c r="E48" s="50">
        <f>(D47+D49)/2</f>
        <v>6.65</v>
      </c>
      <c r="F48" s="54">
        <f>C48*E48</f>
        <v>113.04999999997278</v>
      </c>
      <c r="G48" s="53"/>
      <c r="H48" s="50">
        <f>(G47+G49)/2</f>
        <v>1.87</v>
      </c>
      <c r="I48" s="54">
        <f>C48*H48</f>
        <v>31.78999999999235</v>
      </c>
      <c r="J48" s="53"/>
      <c r="K48" s="50">
        <f>(J47+J49)/2</f>
        <v>16.36</v>
      </c>
      <c r="L48" s="54">
        <f>C48*K48</f>
        <v>278.11999999993304</v>
      </c>
      <c r="M48" s="56"/>
      <c r="N48" s="51">
        <f>(M47+M49)/2</f>
        <v>2.8250000000000002</v>
      </c>
      <c r="O48" s="54">
        <f>C48*N48</f>
        <v>48.024999999988438</v>
      </c>
      <c r="P48" s="53"/>
      <c r="Q48" s="50">
        <f>(P47+P49)/2</f>
        <v>13.375</v>
      </c>
      <c r="R48" s="55">
        <f>C48*Q48</f>
        <v>227.37499999994526</v>
      </c>
      <c r="S48" s="53"/>
      <c r="T48" s="50">
        <v>2.96</v>
      </c>
      <c r="U48" s="55">
        <f>C48*T48</f>
        <v>50.319999999987886</v>
      </c>
      <c r="V48" s="53"/>
      <c r="W48" s="50">
        <f>(V47+V49)/2</f>
        <v>13.4</v>
      </c>
      <c r="X48" s="54">
        <f>C48*W48</f>
        <v>227.79999999994516</v>
      </c>
      <c r="AE48" s="60"/>
    </row>
    <row r="49" spans="1:41" s="52" customFormat="1" ht="10.5" customHeight="1" x14ac:dyDescent="0.2">
      <c r="A49" s="43">
        <v>22</v>
      </c>
      <c r="B49" s="44">
        <v>455.34199999999998</v>
      </c>
      <c r="C49" s="45"/>
      <c r="D49" s="46">
        <v>6.6</v>
      </c>
      <c r="E49" s="47"/>
      <c r="F49" s="49"/>
      <c r="G49" s="46">
        <v>1.88</v>
      </c>
      <c r="H49" s="50"/>
      <c r="I49" s="48"/>
      <c r="J49" s="46">
        <v>16.399999999999999</v>
      </c>
      <c r="K49" s="50"/>
      <c r="L49" s="48"/>
      <c r="M49" s="46">
        <v>2.85</v>
      </c>
      <c r="N49" s="51"/>
      <c r="O49" s="48"/>
      <c r="P49" s="46">
        <v>13.35</v>
      </c>
      <c r="Q49" s="50"/>
      <c r="R49" s="48"/>
      <c r="S49" s="46">
        <v>6.8</v>
      </c>
      <c r="T49" s="50"/>
      <c r="U49" s="48"/>
      <c r="V49" s="46">
        <v>13.4</v>
      </c>
      <c r="W49" s="47"/>
      <c r="X49" s="48"/>
      <c r="AE49" s="60"/>
    </row>
    <row r="50" spans="1:41" s="52" customFormat="1" ht="10.5" customHeight="1" x14ac:dyDescent="0.2">
      <c r="A50" s="43"/>
      <c r="B50" s="62"/>
      <c r="C50" s="63"/>
      <c r="D50" s="64"/>
      <c r="E50" s="65"/>
      <c r="F50" s="66"/>
      <c r="G50" s="64"/>
      <c r="H50" s="65"/>
      <c r="I50" s="66"/>
      <c r="J50" s="64"/>
      <c r="K50" s="65"/>
      <c r="L50" s="66"/>
      <c r="M50" s="64"/>
      <c r="N50" s="65"/>
      <c r="O50" s="66"/>
      <c r="P50" s="64"/>
      <c r="Q50" s="65"/>
      <c r="R50" s="67"/>
      <c r="S50" s="64"/>
      <c r="T50" s="65"/>
      <c r="U50" s="67"/>
      <c r="V50" s="64"/>
      <c r="W50" s="65"/>
      <c r="X50" s="66"/>
      <c r="AE50" s="60"/>
    </row>
    <row r="51" spans="1:41" s="52" customFormat="1" ht="10.5" customHeight="1" x14ac:dyDescent="0.2">
      <c r="A51" s="43">
        <v>23</v>
      </c>
      <c r="B51" s="44">
        <v>455.34199999999998</v>
      </c>
      <c r="C51" s="45"/>
      <c r="D51" s="46">
        <v>2</v>
      </c>
      <c r="E51" s="47"/>
      <c r="F51" s="49"/>
      <c r="G51" s="46">
        <v>0.42</v>
      </c>
      <c r="H51" s="50"/>
      <c r="I51" s="48"/>
      <c r="J51" s="46">
        <v>5.3</v>
      </c>
      <c r="K51" s="50"/>
      <c r="L51" s="48"/>
      <c r="M51" s="46">
        <v>2.33</v>
      </c>
      <c r="N51" s="51"/>
      <c r="O51" s="48"/>
      <c r="P51" s="46">
        <v>4.8</v>
      </c>
      <c r="Q51" s="50"/>
      <c r="R51" s="48"/>
      <c r="S51" s="46">
        <v>1.66</v>
      </c>
      <c r="T51" s="50"/>
      <c r="U51" s="48"/>
      <c r="V51" s="46">
        <v>4.5</v>
      </c>
      <c r="W51" s="47"/>
      <c r="X51" s="48"/>
      <c r="AE51" s="60"/>
    </row>
    <row r="52" spans="1:41" s="52" customFormat="1" ht="10.5" customHeight="1" x14ac:dyDescent="0.2">
      <c r="A52" s="61"/>
      <c r="B52" s="44"/>
      <c r="C52" s="45">
        <f>(B53-B51)*1000</f>
        <v>21.000000000015007</v>
      </c>
      <c r="D52" s="53"/>
      <c r="E52" s="50">
        <f>(D51+D53)/2</f>
        <v>2</v>
      </c>
      <c r="F52" s="54">
        <f>C52*E52</f>
        <v>42.000000000030013</v>
      </c>
      <c r="G52" s="53"/>
      <c r="H52" s="50">
        <f>(G51+G53)/2</f>
        <v>0.42</v>
      </c>
      <c r="I52" s="54">
        <f>C52*H52</f>
        <v>8.8200000000063028</v>
      </c>
      <c r="J52" s="53"/>
      <c r="K52" s="50">
        <f>(J51+J53)/2</f>
        <v>5.3</v>
      </c>
      <c r="L52" s="54">
        <f>C52*K52</f>
        <v>111.30000000007954</v>
      </c>
      <c r="M52" s="56"/>
      <c r="N52" s="51">
        <f>(M51+M53)/2</f>
        <v>1.165</v>
      </c>
      <c r="O52" s="54">
        <f>C52*N52</f>
        <v>24.465000000017483</v>
      </c>
      <c r="P52" s="53"/>
      <c r="Q52" s="50">
        <f>(P51+P53)/2</f>
        <v>4.8</v>
      </c>
      <c r="R52" s="76">
        <f>C52*Q52</f>
        <v>100.80000000007203</v>
      </c>
      <c r="S52" s="53"/>
      <c r="T52" s="50">
        <f>(S51+S53)/2</f>
        <v>1.66</v>
      </c>
      <c r="U52" s="55" t="e">
        <f>#REF!*T52</f>
        <v>#REF!</v>
      </c>
      <c r="V52" s="53"/>
      <c r="W52" s="50">
        <f>(V51+V53)/2</f>
        <v>4.5</v>
      </c>
      <c r="X52" s="54">
        <f>C52*W52</f>
        <v>94.50000000006753</v>
      </c>
      <c r="AE52" s="60"/>
    </row>
    <row r="53" spans="1:41" s="52" customFormat="1" ht="10.5" customHeight="1" thickBot="1" x14ac:dyDescent="0.25">
      <c r="A53" s="43">
        <v>24</v>
      </c>
      <c r="B53" s="77">
        <v>455.363</v>
      </c>
      <c r="C53" s="78"/>
      <c r="D53" s="79">
        <v>2</v>
      </c>
      <c r="E53" s="80"/>
      <c r="F53" s="82"/>
      <c r="G53" s="79">
        <v>0.42</v>
      </c>
      <c r="H53" s="83"/>
      <c r="I53" s="81"/>
      <c r="J53" s="79">
        <v>5.3</v>
      </c>
      <c r="K53" s="83"/>
      <c r="L53" s="81"/>
      <c r="M53" s="79"/>
      <c r="N53" s="84"/>
      <c r="O53" s="81"/>
      <c r="P53" s="79">
        <v>4.8</v>
      </c>
      <c r="Q53" s="83"/>
      <c r="R53" s="81"/>
      <c r="S53" s="79">
        <v>1.66</v>
      </c>
      <c r="T53" s="83"/>
      <c r="U53" s="81"/>
      <c r="V53" s="79">
        <v>4.5</v>
      </c>
      <c r="W53" s="80"/>
      <c r="X53" s="81"/>
      <c r="AE53" s="60"/>
    </row>
    <row r="54" spans="1:41" s="91" customFormat="1" ht="13.5" customHeight="1" x14ac:dyDescent="0.2">
      <c r="A54" s="118"/>
      <c r="B54" s="85"/>
      <c r="C54" s="86"/>
      <c r="D54" s="41">
        <v>0.42</v>
      </c>
      <c r="E54" s="41"/>
      <c r="F54" s="87">
        <f>SUM(F10:F53)</f>
        <v>2564.8399999998683</v>
      </c>
      <c r="G54" s="41"/>
      <c r="H54" s="41"/>
      <c r="I54" s="88">
        <f>SUM(I10:I53)</f>
        <v>620.05499999995664</v>
      </c>
      <c r="J54" s="89" t="s">
        <v>12</v>
      </c>
      <c r="K54" s="41"/>
      <c r="L54" s="87">
        <f>SUM(L10:L53)</f>
        <v>8140.4144999995442</v>
      </c>
      <c r="M54" s="41"/>
      <c r="N54" s="41"/>
      <c r="O54" s="87">
        <f>SUM(O10:O53)</f>
        <v>1433.9599999998682</v>
      </c>
      <c r="P54" s="41"/>
      <c r="Q54" s="41"/>
      <c r="R54" s="87">
        <f>SUM(R10:R53)</f>
        <v>8024.4749999995029</v>
      </c>
      <c r="S54" s="41"/>
      <c r="T54" s="41"/>
      <c r="U54" s="87" t="e">
        <f>SUM(U10:U53)</f>
        <v>#REF!</v>
      </c>
      <c r="V54" s="41"/>
      <c r="W54" s="41"/>
      <c r="X54" s="90">
        <f>SUM(X10:X53)</f>
        <v>7029.774999999343</v>
      </c>
    </row>
    <row r="55" spans="1:41" s="91" customFormat="1" ht="13.5" customHeight="1" x14ac:dyDescent="0.2">
      <c r="A55" s="119"/>
      <c r="B55" s="85"/>
      <c r="C55" s="86"/>
      <c r="D55" s="41"/>
      <c r="E55" s="92"/>
      <c r="F55" s="92"/>
      <c r="G55" s="41"/>
      <c r="H55" s="41"/>
      <c r="I55" s="41"/>
      <c r="J55" s="89" t="s">
        <v>13</v>
      </c>
      <c r="K55" s="41"/>
      <c r="L55" s="41">
        <v>3432.4</v>
      </c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92"/>
      <c r="X55" s="41"/>
    </row>
    <row r="56" spans="1:41" s="91" customFormat="1" ht="13.5" customHeight="1" x14ac:dyDescent="0.2">
      <c r="A56" s="119"/>
      <c r="B56" s="85"/>
      <c r="C56" s="93"/>
      <c r="D56" s="41"/>
      <c r="E56" s="92"/>
      <c r="F56" s="92"/>
      <c r="G56" s="41"/>
      <c r="H56" s="41"/>
      <c r="I56" s="41"/>
      <c r="J56" s="42" t="s">
        <v>14</v>
      </c>
      <c r="K56" s="41"/>
      <c r="L56" s="40">
        <f>L54-L55</f>
        <v>4708.0144999995446</v>
      </c>
      <c r="M56" s="41"/>
      <c r="N56" s="39" t="s">
        <v>20</v>
      </c>
      <c r="O56" s="41"/>
      <c r="P56" s="39" t="s">
        <v>21</v>
      </c>
      <c r="Q56" s="41"/>
      <c r="R56" s="41"/>
      <c r="S56" s="41"/>
      <c r="T56" s="41"/>
      <c r="U56" s="41"/>
      <c r="V56" s="41"/>
      <c r="W56" s="92"/>
      <c r="X56" s="41"/>
    </row>
    <row r="57" spans="1:41" s="25" customFormat="1" ht="9.6" customHeight="1" x14ac:dyDescent="0.2">
      <c r="A57" s="16"/>
      <c r="B57" s="21"/>
      <c r="C57" s="22"/>
      <c r="D57" s="23"/>
      <c r="E57" s="26"/>
      <c r="F57" s="26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6"/>
      <c r="X57" s="23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</row>
    <row r="58" spans="1:41" s="25" customFormat="1" ht="9.6" customHeight="1" x14ac:dyDescent="0.2">
      <c r="A58" s="27"/>
      <c r="B58" s="21"/>
      <c r="C58" s="22"/>
      <c r="D58" s="23"/>
      <c r="E58" s="26"/>
      <c r="F58" s="26"/>
      <c r="G58" s="23"/>
      <c r="H58" s="23"/>
      <c r="I58" s="23"/>
      <c r="J58" s="23"/>
      <c r="K58" s="23"/>
      <c r="L58" s="23"/>
      <c r="M58" s="23"/>
      <c r="N58" s="23"/>
      <c r="O58" s="23"/>
      <c r="P58" s="94"/>
      <c r="Q58" s="23"/>
      <c r="R58" s="23"/>
      <c r="S58" s="23"/>
      <c r="T58" s="23"/>
      <c r="U58" s="23"/>
      <c r="V58" s="23"/>
      <c r="W58" s="26"/>
      <c r="X58" s="23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</row>
    <row r="59" spans="1:41" customFormat="1" ht="13.7" customHeight="1" x14ac:dyDescent="0.2"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AE59" s="97"/>
    </row>
    <row r="60" spans="1:41" customFormat="1" ht="13.7" customHeight="1" x14ac:dyDescent="0.2"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AE60" s="97"/>
    </row>
    <row r="61" spans="1:41" customFormat="1" ht="9" customHeight="1" x14ac:dyDescent="0.2"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AE61" s="97"/>
    </row>
    <row r="62" spans="1:41" customFormat="1" ht="13.7" customHeight="1" x14ac:dyDescent="0.2"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AE62" s="97"/>
    </row>
    <row r="63" spans="1:41" customFormat="1" ht="9" customHeight="1" x14ac:dyDescent="0.2"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AE63" s="97"/>
    </row>
    <row r="64" spans="1:41" customFormat="1" ht="9" customHeight="1" x14ac:dyDescent="0.2"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AE64" s="97"/>
    </row>
    <row r="65" spans="4:31" customFormat="1" ht="9" customHeight="1" x14ac:dyDescent="0.2"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4"/>
      <c r="Q65" s="38"/>
      <c r="R65" s="38"/>
      <c r="S65" s="38"/>
      <c r="T65" s="38"/>
      <c r="U65" s="38"/>
      <c r="V65" s="38"/>
      <c r="AE65" s="97"/>
    </row>
    <row r="66" spans="4:31" ht="9" customHeight="1" x14ac:dyDescent="0.2"/>
    <row r="67" spans="4:31" ht="9" customHeight="1" x14ac:dyDescent="0.2"/>
    <row r="68" spans="4:31" ht="9" customHeight="1" x14ac:dyDescent="0.2"/>
    <row r="69" spans="4:31" ht="9" customHeight="1" x14ac:dyDescent="0.2"/>
    <row r="70" spans="4:31" ht="9" customHeight="1" x14ac:dyDescent="0.2"/>
    <row r="71" spans="4:31" ht="9" customHeight="1" x14ac:dyDescent="0.2"/>
    <row r="72" spans="4:31" ht="9" customHeight="1" x14ac:dyDescent="0.2"/>
    <row r="73" spans="4:31" ht="9" customHeight="1" x14ac:dyDescent="0.2"/>
    <row r="74" spans="4:31" ht="9" customHeight="1" x14ac:dyDescent="0.2"/>
    <row r="75" spans="4:31" ht="9" customHeight="1" x14ac:dyDescent="0.2"/>
    <row r="76" spans="4:31" ht="9" customHeight="1" x14ac:dyDescent="0.2"/>
    <row r="77" spans="4:31" ht="9" customHeight="1" x14ac:dyDescent="0.2"/>
    <row r="78" spans="4:31" ht="9" customHeight="1" x14ac:dyDescent="0.2"/>
    <row r="79" spans="4:31" ht="9" customHeight="1" x14ac:dyDescent="0.2"/>
    <row r="80" spans="4:31" ht="9" customHeight="1" x14ac:dyDescent="0.2"/>
    <row r="81" ht="9" customHeight="1" x14ac:dyDescent="0.2"/>
    <row r="82" ht="9" customHeight="1" x14ac:dyDescent="0.2"/>
    <row r="83" ht="9" customHeight="1" x14ac:dyDescent="0.2"/>
    <row r="84" ht="9" customHeight="1" x14ac:dyDescent="0.2"/>
    <row r="85" ht="9" customHeight="1" x14ac:dyDescent="0.2"/>
    <row r="86" ht="9" customHeight="1" x14ac:dyDescent="0.2"/>
    <row r="87" ht="9" customHeight="1" x14ac:dyDescent="0.2"/>
    <row r="88" ht="9" customHeight="1" x14ac:dyDescent="0.2"/>
    <row r="89" ht="9" customHeight="1" x14ac:dyDescent="0.2"/>
    <row r="90" ht="9" customHeight="1" x14ac:dyDescent="0.2"/>
    <row r="91" ht="9" customHeight="1" x14ac:dyDescent="0.2"/>
  </sheetData>
  <mergeCells count="7">
    <mergeCell ref="M7:O7"/>
    <mergeCell ref="P7:R7"/>
    <mergeCell ref="S7:U7"/>
    <mergeCell ref="V7:X7"/>
    <mergeCell ref="D7:F7"/>
    <mergeCell ref="G7:I7"/>
    <mergeCell ref="J7:L7"/>
  </mergeCells>
  <phoneticPr fontId="0" type="noConversion"/>
  <pageMargins left="0.44027777777777777" right="0.42986111111111114" top="0.35000000000000003" bottom="0.2902777777777778" header="0.15972222222222224" footer="0.14027777777777778"/>
  <pageSetup paperSize="9" scale="82" firstPageNumber="0" fitToHeight="0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zem. práce</vt:lpstr>
      <vt:lpstr>'VV zem. práce'!Názvy_tisku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ing.Vladimír Řeháček</dc:creator>
  <cp:keywords/>
  <dc:description/>
  <cp:lastModifiedBy>Notebook</cp:lastModifiedBy>
  <cp:revision>5</cp:revision>
  <cp:lastPrinted>2017-01-10T06:28:12Z</cp:lastPrinted>
  <dcterms:created xsi:type="dcterms:W3CDTF">2003-11-04T09:13:38Z</dcterms:created>
  <dcterms:modified xsi:type="dcterms:W3CDTF">2017-01-10T06:29:18Z</dcterms:modified>
</cp:coreProperties>
</file>